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workbookProtection workbookAlgorithmName="SHA-512" workbookHashValue="b3O8FW5hPL+2jIS8Ozvco3tcpcm++vgbNbVU3nWHnADpIGrntFLmZzQniUYED0lebN2pi7vdx15PezwA+2dhBQ==" workbookSaltValue="5rWw8OWUxX+wWHtUAhHRSg==" workbookSpinCount="100000" lockStructure="1"/>
  <bookViews>
    <workbookView windowWidth="27952" windowHeight="12375"/>
  </bookViews>
  <sheets>
    <sheet name="依云城邦业主委员会资金流水22年5月至25年10月" sheetId="2" r:id="rId1"/>
    <sheet name="公共收益收入明细" sheetId="4" r:id="rId2"/>
  </sheets>
  <definedNames>
    <definedName name="_xlnm.Print_Area" localSheetId="0">依云城邦业主委员会资金流水22年5月至25年10月!$B$77:$E$100</definedName>
    <definedName name="_xlnm.Print_Area" localSheetId="1">公共收益收入明细!$A$1:$J$51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<sst xmlns="http://schemas.openxmlformats.org/spreadsheetml/2006/main" count="169" uniqueCount="63">
  <si>
    <t>依云城邦22年度公共收益（车位费收入）</t>
  </si>
  <si>
    <t>2022年</t>
  </si>
  <si>
    <t>车位费</t>
  </si>
  <si>
    <t>5月</t>
  </si>
  <si>
    <t>6月</t>
  </si>
  <si>
    <t>7月</t>
  </si>
  <si>
    <t>8月</t>
  </si>
  <si>
    <t>9月</t>
  </si>
  <si>
    <t>10月</t>
  </si>
  <si>
    <t>11月</t>
  </si>
  <si>
    <t>12月</t>
  </si>
  <si>
    <t>支付宝收款</t>
  </si>
  <si>
    <t>总计</t>
  </si>
  <si>
    <t>依云城邦23年度公共收益（包含自管期物业费）</t>
  </si>
  <si>
    <t>2023年</t>
  </si>
  <si>
    <t>地库车位费</t>
  </si>
  <si>
    <t>电梯费</t>
  </si>
  <si>
    <t>公共能耗费</t>
  </si>
  <si>
    <t>公共收益（租金）</t>
  </si>
  <si>
    <t>物业费（自管期）</t>
  </si>
  <si>
    <t>押金</t>
  </si>
  <si>
    <t>合计</t>
  </si>
  <si>
    <t>1月</t>
  </si>
  <si>
    <t>2月</t>
  </si>
  <si>
    <t>3月</t>
  </si>
  <si>
    <t>4月</t>
  </si>
  <si>
    <t>依云城邦24年度公共收益</t>
  </si>
  <si>
    <t>2024年</t>
  </si>
  <si>
    <t>依云城邦25年度公共收益（截止9月底）</t>
  </si>
  <si>
    <t>2025年</t>
  </si>
  <si>
    <t>物业费</t>
  </si>
  <si>
    <t>退回536</t>
  </si>
  <si>
    <t>22年-25年9月底总收入：</t>
  </si>
  <si>
    <t xml:space="preserve">     依云城邦业主委员会资金流水（22年5月-25年10月）</t>
  </si>
  <si>
    <t>总收入：</t>
  </si>
  <si>
    <t>车位费收入</t>
  </si>
  <si>
    <t>24年退押金及房屋租金</t>
  </si>
  <si>
    <t>扬子津物业进场投资款</t>
  </si>
  <si>
    <t>银行利息收入</t>
  </si>
  <si>
    <t>双龙官司收入</t>
  </si>
  <si>
    <t>双龙换届收入</t>
  </si>
  <si>
    <t>现金报销退回金额</t>
  </si>
  <si>
    <t>扬子津物业进场押金</t>
  </si>
  <si>
    <t>总支出：</t>
  </si>
  <si>
    <t>现金报销支出金额</t>
  </si>
  <si>
    <t>银行报销、支出金额</t>
  </si>
  <si>
    <t>含微信手续费</t>
  </si>
  <si>
    <t>资金余额：</t>
  </si>
  <si>
    <t>资金余额与银行账户金额相符</t>
  </si>
  <si>
    <t>（9）-（13）</t>
  </si>
  <si>
    <t>银行账户（含微信）：</t>
  </si>
  <si>
    <t>（14）+（15）</t>
  </si>
  <si>
    <t>银行余额</t>
  </si>
  <si>
    <t>微信余额</t>
  </si>
  <si>
    <t>点击查看公共收益收入明细</t>
  </si>
  <si>
    <t>依云城邦业主委员会
2025年11月20日</t>
  </si>
  <si>
    <t>依云城邦2022年-2025年10月公共收益（包含自管期物业费）</t>
  </si>
  <si>
    <t>年度</t>
  </si>
  <si>
    <t>2022年总计</t>
  </si>
  <si>
    <t>2023年总计</t>
  </si>
  <si>
    <t>2024年总计</t>
  </si>
  <si>
    <t>2025年总计</t>
  </si>
  <si>
    <t>22年-25年10月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</si>
</sst>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name val="Calibri"/>
      <charset val="134"/>
    </font>
    <font>
      <sz val="11"/>
      <name val="宋体"/>
      <charset val="134"/>
    </font>
    <font>
      <sz val="2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24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2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14" applyNumberFormat="0" applyAlignment="0" applyProtection="0">
      <alignment vertical="center"/>
    </xf>
    <xf numFmtId="0" fontId="25" fillId="4" borderId="15" applyNumberFormat="0" applyAlignment="0" applyProtection="0">
      <alignment vertical="center"/>
    </xf>
    <xf numFmtId="0" fontId="26" fillId="4" borderId="14" applyNumberFormat="0" applyAlignment="0" applyProtection="0">
      <alignment vertical="center"/>
    </xf>
    <xf numFmtId="0" fontId="27" fillId="5" borderId="16" applyNumberFormat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9" fillId="0" borderId="18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0" fontId="1" fillId="0" borderId="1" xfId="0" applyFont="1" applyBorder="1">
      <alignment vertical="center"/>
    </xf>
    <xf numFmtId="0" fontId="1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right" vertical="center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1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/>
    </xf>
    <xf numFmtId="0" fontId="10" fillId="0" borderId="1" xfId="0" applyFont="1" applyBorder="1">
      <alignment vertical="center"/>
    </xf>
    <xf numFmtId="0" fontId="10" fillId="0" borderId="0" xfId="0" applyFo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right" vertical="center"/>
    </xf>
    <xf numFmtId="0" fontId="11" fillId="0" borderId="1" xfId="0" applyFont="1" applyBorder="1" applyAlignment="1">
      <alignment horizontal="right" vertical="center"/>
    </xf>
    <xf numFmtId="0" fontId="11" fillId="0" borderId="1" xfId="0" applyFont="1" applyBorder="1" applyAlignment="1">
      <alignment horizontal="left" vertical="center"/>
    </xf>
    <xf numFmtId="0" fontId="14" fillId="0" borderId="1" xfId="0" applyFont="1" applyBorder="1" applyAlignment="1">
      <alignment horizontal="left" vertical="center"/>
    </xf>
    <xf numFmtId="0" fontId="10" fillId="0" borderId="2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0" fillId="0" borderId="0" xfId="0" applyFill="1">
      <alignment vertical="center"/>
    </xf>
    <xf numFmtId="0" fontId="15" fillId="0" borderId="5" xfId="6" applyBorder="1" applyAlignment="1">
      <alignment horizontal="center" vertical="center"/>
    </xf>
    <xf numFmtId="0" fontId="15" fillId="0" borderId="6" xfId="6" applyBorder="1" applyAlignment="1">
      <alignment horizontal="center" vertical="center"/>
    </xf>
    <xf numFmtId="0" fontId="15" fillId="0" borderId="7" xfId="6" applyBorder="1" applyAlignment="1">
      <alignment horizontal="center" vertical="center"/>
    </xf>
    <xf numFmtId="0" fontId="15" fillId="0" borderId="8" xfId="6" applyBorder="1" applyAlignment="1">
      <alignment horizontal="center" vertical="center"/>
    </xf>
    <xf numFmtId="0" fontId="15" fillId="0" borderId="9" xfId="6" applyBorder="1" applyAlignment="1">
      <alignment horizontal="center" vertical="center"/>
    </xf>
    <xf numFmtId="0" fontId="15" fillId="0" borderId="10" xfId="6" applyBorder="1" applyAlignment="1">
      <alignment horizontal="center" vertical="center"/>
    </xf>
    <xf numFmtId="0" fontId="16" fillId="0" borderId="1" xfId="0" applyFont="1" applyBorder="1" applyAlignment="1">
      <alignment horizontal="right" vertical="center" wrapText="1"/>
    </xf>
    <xf numFmtId="0" fontId="16" fillId="0" borderId="1" xfId="0" applyFont="1" applyBorder="1" applyAlignment="1">
      <alignment horizontal="righ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1426210</xdr:colOff>
      <xdr:row>98</xdr:row>
      <xdr:rowOff>33655</xdr:rowOff>
    </xdr:from>
    <xdr:to>
      <xdr:col>4</xdr:col>
      <xdr:colOff>516890</xdr:colOff>
      <xdr:row>102</xdr:row>
      <xdr:rowOff>118110</xdr:rowOff>
    </xdr:to>
    <xdr:pic>
      <xdr:nvPicPr>
        <xdr:cNvPr id="2" name="图片 1" descr="业委会章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67095" y="5767705"/>
          <a:ext cx="885190" cy="8909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2"/>
  <sheetViews>
    <sheetView tabSelected="1" topLeftCell="A77" workbookViewId="0">
      <selection activeCell="H101" sqref="H101"/>
    </sheetView>
  </sheetViews>
  <sheetFormatPr defaultColWidth="9" defaultRowHeight="13.5"/>
  <cols>
    <col min="1" max="1" width="13.5575221238938" customWidth="1"/>
    <col min="2" max="2" width="7.33628318584071" style="16" customWidth="1"/>
    <col min="3" max="3" width="42.3893805309735" customWidth="1"/>
    <col min="4" max="4" width="25.0088495575221" customWidth="1"/>
    <col min="5" max="5" width="21" style="16" customWidth="1"/>
    <col min="6" max="6" width="18.8849557522124" style="16" customWidth="1"/>
    <col min="7" max="7" width="18.2212389380531" style="16" customWidth="1"/>
    <col min="8" max="8" width="13.5575221238938" style="16" customWidth="1"/>
    <col min="9" max="9" width="17.4424778761062" style="16" customWidth="1"/>
    <col min="10" max="10" width="19" style="16" customWidth="1"/>
    <col min="11" max="11" width="8.2212389380531" style="16" customWidth="1"/>
    <col min="12" max="12" width="13.4424778761062" style="16" customWidth="1"/>
    <col min="13" max="13" width="23.2212389380531" customWidth="1"/>
  </cols>
  <sheetData>
    <row r="1" ht="39" hidden="1" customHeight="1" spans="1:12">
      <c r="B1" s="17" t="s">
        <v>0</v>
      </c>
      <c r="C1" s="18"/>
    </row>
    <row r="2" s="15" customFormat="1" ht="25.8" hidden="1" customHeight="1" spans="1:12">
      <c r="B2" s="19" t="s">
        <v>1</v>
      </c>
      <c r="C2" s="19" t="s">
        <v>2</v>
      </c>
      <c r="D2" s="20"/>
      <c r="E2" s="20"/>
      <c r="F2" s="20"/>
      <c r="G2" s="20"/>
      <c r="H2" s="20"/>
      <c r="I2" s="20"/>
      <c r="J2" s="20"/>
      <c r="K2" s="20"/>
      <c r="L2" s="20"/>
    </row>
    <row r="3" ht="25.8" hidden="1" customHeight="1" spans="1:12">
      <c r="B3" s="5" t="s">
        <v>3</v>
      </c>
      <c r="C3" s="6">
        <v>34650</v>
      </c>
    </row>
    <row r="4" ht="25.8" hidden="1" customHeight="1" spans="1:12">
      <c r="B4" s="5" t="s">
        <v>4</v>
      </c>
      <c r="C4" s="6">
        <v>182903</v>
      </c>
    </row>
    <row r="5" ht="25.8" hidden="1" customHeight="1" spans="1:12">
      <c r="B5" s="5" t="s">
        <v>5</v>
      </c>
      <c r="C5" s="6">
        <v>62974</v>
      </c>
    </row>
    <row r="6" ht="25.8" hidden="1" customHeight="1" spans="1:12">
      <c r="B6" s="5" t="s">
        <v>6</v>
      </c>
      <c r="C6" s="6">
        <v>8574</v>
      </c>
    </row>
    <row r="7" ht="25.8" hidden="1" customHeight="1" spans="1:12">
      <c r="B7" s="5" t="s">
        <v>7</v>
      </c>
      <c r="C7" s="5">
        <v>15910</v>
      </c>
    </row>
    <row r="8" ht="25.8" hidden="1" customHeight="1" spans="1:12">
      <c r="B8" s="5" t="s">
        <v>8</v>
      </c>
      <c r="C8" s="5">
        <v>5827</v>
      </c>
    </row>
    <row r="9" ht="25.8" hidden="1" customHeight="1" spans="1:12">
      <c r="B9" s="5" t="s">
        <v>9</v>
      </c>
      <c r="C9" s="5">
        <v>4514</v>
      </c>
    </row>
    <row r="10" ht="25.8" hidden="1" customHeight="1" spans="1:12">
      <c r="B10" s="5" t="s">
        <v>10</v>
      </c>
      <c r="C10" s="5">
        <v>25683</v>
      </c>
    </row>
    <row r="11" ht="25.8" hidden="1" customHeight="1" spans="1:12">
      <c r="B11" s="5" t="s">
        <v>11</v>
      </c>
      <c r="C11" s="5">
        <v>4218</v>
      </c>
    </row>
    <row r="12" ht="25.8" hidden="1" customHeight="1" spans="1:12">
      <c r="B12" s="21" t="s">
        <v>12</v>
      </c>
      <c r="C12" s="21">
        <f>SUM(C3:C11)</f>
        <v>345253</v>
      </c>
    </row>
    <row r="13" hidden="1"/>
    <row r="14" hidden="1"/>
    <row r="15" hidden="1" spans="1:12">
      <c r="A15" s="22" t="s">
        <v>13</v>
      </c>
      <c r="B15" s="22"/>
      <c r="C15" s="22"/>
      <c r="D15" s="22"/>
      <c r="E15" s="22"/>
      <c r="F15" s="22"/>
      <c r="G15" s="22"/>
      <c r="H15" s="22"/>
      <c r="I15" s="22"/>
    </row>
    <row r="16" ht="25" hidden="1" customHeight="1" spans="1:12">
      <c r="A16" s="22"/>
      <c r="B16" s="22"/>
      <c r="C16" s="22"/>
      <c r="D16" s="22"/>
      <c r="E16" s="22"/>
      <c r="F16" s="22"/>
      <c r="G16" s="22"/>
      <c r="H16" s="22"/>
      <c r="I16" s="22"/>
    </row>
    <row r="17" ht="25.8" hidden="1" customHeight="1" spans="1:9">
      <c r="A17" s="4" t="s">
        <v>14</v>
      </c>
      <c r="B17" s="5" t="s">
        <v>2</v>
      </c>
      <c r="C17" s="5" t="s">
        <v>15</v>
      </c>
      <c r="D17" s="5" t="s">
        <v>16</v>
      </c>
      <c r="E17" s="5" t="s">
        <v>17</v>
      </c>
      <c r="F17" s="5" t="s">
        <v>18</v>
      </c>
      <c r="G17" s="5" t="s">
        <v>19</v>
      </c>
      <c r="H17" s="5" t="s">
        <v>20</v>
      </c>
      <c r="I17" s="5" t="s">
        <v>21</v>
      </c>
    </row>
    <row r="18" ht="25.8" hidden="1" customHeight="1" spans="1:9">
      <c r="A18" s="4" t="s">
        <v>22</v>
      </c>
      <c r="B18" s="11">
        <v>10429</v>
      </c>
      <c r="C18" s="4"/>
      <c r="D18" s="4"/>
      <c r="E18" s="5"/>
      <c r="F18" s="5"/>
      <c r="G18" s="5"/>
      <c r="H18" s="5"/>
      <c r="I18" s="5">
        <f t="shared" ref="I18:I24" si="0">B18</f>
        <v>10429</v>
      </c>
    </row>
    <row r="19" ht="25.8" hidden="1" customHeight="1" spans="1:9">
      <c r="A19" s="4" t="s">
        <v>23</v>
      </c>
      <c r="B19" s="11">
        <v>2590</v>
      </c>
      <c r="C19" s="4"/>
      <c r="D19" s="4"/>
      <c r="E19" s="5"/>
      <c r="F19" s="5"/>
      <c r="G19" s="5"/>
      <c r="H19" s="5"/>
      <c r="I19" s="5">
        <f t="shared" si="0"/>
        <v>2590</v>
      </c>
    </row>
    <row r="20" ht="25.8" hidden="1" customHeight="1" spans="1:9">
      <c r="A20" s="4" t="s">
        <v>24</v>
      </c>
      <c r="B20" s="11">
        <v>9474</v>
      </c>
      <c r="C20" s="4"/>
      <c r="D20" s="4"/>
      <c r="E20" s="5"/>
      <c r="F20" s="5"/>
      <c r="G20" s="5"/>
      <c r="H20" s="5"/>
      <c r="I20" s="5">
        <f t="shared" si="0"/>
        <v>9474</v>
      </c>
    </row>
    <row r="21" ht="25.8" hidden="1" customHeight="1" spans="1:9">
      <c r="A21" s="4" t="s">
        <v>25</v>
      </c>
      <c r="B21" s="11">
        <v>8362</v>
      </c>
      <c r="C21" s="4"/>
      <c r="D21" s="4"/>
      <c r="E21" s="5"/>
      <c r="F21" s="5"/>
      <c r="G21" s="5"/>
      <c r="H21" s="5"/>
      <c r="I21" s="5">
        <f t="shared" si="0"/>
        <v>8362</v>
      </c>
    </row>
    <row r="22" ht="25.8" hidden="1" customHeight="1" spans="1:9">
      <c r="A22" s="4" t="s">
        <v>3</v>
      </c>
      <c r="B22" s="11">
        <v>7992</v>
      </c>
      <c r="C22" s="4"/>
      <c r="D22" s="4"/>
      <c r="E22" s="5"/>
      <c r="F22" s="5"/>
      <c r="G22" s="5"/>
      <c r="H22" s="5"/>
      <c r="I22" s="5">
        <f t="shared" si="0"/>
        <v>7992</v>
      </c>
    </row>
    <row r="23" ht="25.8" hidden="1" customHeight="1" spans="1:9">
      <c r="A23" s="4" t="s">
        <v>4</v>
      </c>
      <c r="B23" s="6">
        <v>62278.4</v>
      </c>
      <c r="C23" s="4"/>
      <c r="D23" s="4"/>
      <c r="E23" s="5"/>
      <c r="F23" s="5"/>
      <c r="G23" s="5"/>
      <c r="H23" s="5"/>
      <c r="I23" s="5">
        <f t="shared" si="0"/>
        <v>62278.4</v>
      </c>
    </row>
    <row r="24" ht="25.8" hidden="1" customHeight="1" spans="1:9">
      <c r="A24" s="4" t="s">
        <v>5</v>
      </c>
      <c r="B24" s="6">
        <v>1029</v>
      </c>
      <c r="C24" s="4"/>
      <c r="D24" s="4"/>
      <c r="E24" s="5"/>
      <c r="F24" s="5"/>
      <c r="G24" s="5"/>
      <c r="H24" s="5"/>
      <c r="I24" s="5">
        <f t="shared" si="0"/>
        <v>1029</v>
      </c>
    </row>
    <row r="25" ht="25.8" hidden="1" customHeight="1" spans="1:9">
      <c r="A25" s="4" t="s">
        <v>6</v>
      </c>
      <c r="B25" s="6">
        <v>0</v>
      </c>
      <c r="C25" s="4"/>
      <c r="D25" s="4"/>
      <c r="E25" s="5"/>
      <c r="F25" s="5"/>
      <c r="G25" s="5"/>
      <c r="H25" s="5"/>
      <c r="I25" s="5">
        <v>0</v>
      </c>
    </row>
    <row r="26" ht="25.8" hidden="1" customHeight="1" spans="1:9">
      <c r="A26" s="4" t="s">
        <v>7</v>
      </c>
      <c r="B26" s="6">
        <v>3300</v>
      </c>
      <c r="C26" s="4"/>
      <c r="D26" s="4"/>
      <c r="E26" s="5"/>
      <c r="F26" s="5">
        <v>5000</v>
      </c>
      <c r="G26" s="5"/>
      <c r="H26" s="5"/>
      <c r="I26" s="5">
        <f>B26+C26+D26+E26+F26+G26</f>
        <v>8300</v>
      </c>
    </row>
    <row r="27" ht="25.8" hidden="1" customHeight="1" spans="1:9">
      <c r="A27" s="4" t="s">
        <v>8</v>
      </c>
      <c r="B27" s="6">
        <v>63970</v>
      </c>
      <c r="C27" s="5">
        <v>128783</v>
      </c>
      <c r="D27" s="5">
        <v>20420</v>
      </c>
      <c r="E27" s="5">
        <v>7091</v>
      </c>
      <c r="F27" s="5">
        <v>2500</v>
      </c>
      <c r="G27" s="5">
        <v>7223</v>
      </c>
      <c r="H27" s="5"/>
      <c r="I27" s="5">
        <v>229987</v>
      </c>
    </row>
    <row r="28" ht="25.8" hidden="1" customHeight="1" spans="1:9">
      <c r="A28" s="4" t="s">
        <v>9</v>
      </c>
      <c r="B28" s="6">
        <v>98997</v>
      </c>
      <c r="C28" s="5">
        <v>466439</v>
      </c>
      <c r="D28" s="5">
        <v>44111</v>
      </c>
      <c r="E28" s="5">
        <v>15850</v>
      </c>
      <c r="F28" s="5">
        <v>46943</v>
      </c>
      <c r="G28" s="5">
        <v>18611</v>
      </c>
      <c r="H28" s="5">
        <v>1000</v>
      </c>
      <c r="I28" s="5">
        <v>691951</v>
      </c>
    </row>
    <row r="29" ht="25.8" hidden="1" customHeight="1" spans="1:9">
      <c r="A29" s="4" t="s">
        <v>10</v>
      </c>
      <c r="B29" s="6">
        <v>27328</v>
      </c>
      <c r="C29" s="5">
        <v>64504</v>
      </c>
      <c r="D29" s="5">
        <v>12789</v>
      </c>
      <c r="E29" s="5">
        <v>5469</v>
      </c>
      <c r="F29" s="5">
        <v>4000</v>
      </c>
      <c r="G29" s="5">
        <v>3625</v>
      </c>
      <c r="H29" s="5"/>
      <c r="I29" s="5">
        <v>117715</v>
      </c>
    </row>
    <row r="30" ht="25.8" hidden="1" customHeight="1" spans="1:9">
      <c r="A30" s="23" t="s">
        <v>12</v>
      </c>
      <c r="B30" s="24">
        <f t="shared" ref="B30:I30" si="1">SUM(B18:B29)</f>
        <v>295749.4</v>
      </c>
      <c r="C30" s="24">
        <f t="shared" si="1"/>
        <v>659726</v>
      </c>
      <c r="D30" s="24">
        <f t="shared" si="1"/>
        <v>77320</v>
      </c>
      <c r="E30" s="24">
        <f t="shared" si="1"/>
        <v>28410</v>
      </c>
      <c r="F30" s="24">
        <f t="shared" si="1"/>
        <v>58443</v>
      </c>
      <c r="G30" s="24">
        <f t="shared" si="1"/>
        <v>29459</v>
      </c>
      <c r="H30" s="24">
        <f t="shared" si="1"/>
        <v>1000</v>
      </c>
      <c r="I30" s="24">
        <f t="shared" si="1"/>
        <v>1150107.4</v>
      </c>
    </row>
    <row r="31" hidden="1"/>
    <row r="32" hidden="1"/>
    <row r="33" hidden="1"/>
    <row r="34" hidden="1"/>
    <row r="35" hidden="1"/>
    <row r="36" hidden="1"/>
    <row r="37" hidden="1" spans="1:9">
      <c r="A37" s="22" t="s">
        <v>26</v>
      </c>
      <c r="B37" s="22"/>
      <c r="C37" s="22"/>
      <c r="D37" s="22"/>
      <c r="E37" s="22"/>
      <c r="F37" s="22"/>
      <c r="G37" s="22"/>
      <c r="H37" s="22"/>
      <c r="I37" s="22"/>
    </row>
    <row r="38" hidden="1" spans="1:9">
      <c r="A38" s="22"/>
      <c r="B38" s="22"/>
      <c r="C38" s="22"/>
      <c r="D38" s="22"/>
      <c r="E38" s="22"/>
      <c r="F38" s="22"/>
      <c r="G38" s="22"/>
      <c r="H38" s="22"/>
      <c r="I38" s="22"/>
    </row>
    <row r="39" ht="11" hidden="1" customHeight="1" spans="1:9">
      <c r="A39" s="22"/>
      <c r="B39" s="22"/>
      <c r="C39" s="22"/>
      <c r="D39" s="22"/>
      <c r="E39" s="22"/>
      <c r="F39" s="22"/>
      <c r="G39" s="22"/>
      <c r="H39" s="22"/>
      <c r="I39" s="22"/>
    </row>
    <row r="40" ht="25.8" hidden="1" customHeight="1" spans="1:9">
      <c r="A40" s="5" t="s">
        <v>27</v>
      </c>
      <c r="B40" s="5" t="s">
        <v>2</v>
      </c>
      <c r="C40" s="5" t="s">
        <v>15</v>
      </c>
      <c r="D40" s="5" t="s">
        <v>16</v>
      </c>
      <c r="E40" s="5" t="s">
        <v>17</v>
      </c>
      <c r="F40" s="5" t="s">
        <v>18</v>
      </c>
      <c r="G40" s="5" t="s">
        <v>19</v>
      </c>
      <c r="H40" s="5" t="s">
        <v>20</v>
      </c>
      <c r="I40" s="5" t="s">
        <v>21</v>
      </c>
    </row>
    <row r="41" ht="25.8" hidden="1" customHeight="1" spans="1:9">
      <c r="A41" s="5" t="s">
        <v>22</v>
      </c>
      <c r="B41" s="5">
        <v>27198</v>
      </c>
      <c r="C41" s="5">
        <v>84822</v>
      </c>
      <c r="D41" s="5">
        <v>10175.2</v>
      </c>
      <c r="E41" s="5">
        <v>4963</v>
      </c>
      <c r="F41" s="5">
        <v>9400</v>
      </c>
      <c r="G41" s="5">
        <v>3403.8</v>
      </c>
      <c r="H41" s="5">
        <v>1000</v>
      </c>
      <c r="I41" s="5">
        <f t="shared" ref="I41:I52" si="2">SUM(B41:H41)</f>
        <v>140962</v>
      </c>
    </row>
    <row r="42" ht="25.8" hidden="1" customHeight="1" spans="1:9">
      <c r="A42" s="5" t="s">
        <v>23</v>
      </c>
      <c r="B42" s="5">
        <v>19260</v>
      </c>
      <c r="C42" s="5">
        <v>44548</v>
      </c>
      <c r="D42" s="5">
        <v>9824</v>
      </c>
      <c r="E42" s="5">
        <v>4200</v>
      </c>
      <c r="F42" s="5"/>
      <c r="G42" s="5">
        <v>3104</v>
      </c>
      <c r="H42" s="5"/>
      <c r="I42" s="5">
        <f t="shared" si="2"/>
        <v>80936</v>
      </c>
    </row>
    <row r="43" ht="25.8" hidden="1" customHeight="1" spans="1:9">
      <c r="A43" s="5" t="s">
        <v>24</v>
      </c>
      <c r="B43" s="5">
        <v>24760</v>
      </c>
      <c r="C43" s="5">
        <v>36570</v>
      </c>
      <c r="D43" s="5">
        <v>5682</v>
      </c>
      <c r="E43" s="5">
        <v>4107</v>
      </c>
      <c r="F43" s="5"/>
      <c r="G43" s="5">
        <v>2213</v>
      </c>
      <c r="H43" s="5"/>
      <c r="I43" s="5">
        <f t="shared" si="2"/>
        <v>73332</v>
      </c>
    </row>
    <row r="44" ht="25.8" hidden="1" customHeight="1" spans="1:9">
      <c r="A44" s="5" t="s">
        <v>25</v>
      </c>
      <c r="B44" s="5">
        <v>17640</v>
      </c>
      <c r="C44" s="5">
        <v>36684</v>
      </c>
      <c r="D44" s="5">
        <v>17950</v>
      </c>
      <c r="E44" s="5">
        <v>11288</v>
      </c>
      <c r="F44" s="5">
        <v>17180</v>
      </c>
      <c r="G44" s="5">
        <v>8698</v>
      </c>
      <c r="H44" s="5"/>
      <c r="I44" s="5">
        <f t="shared" si="2"/>
        <v>109440</v>
      </c>
    </row>
    <row r="45" ht="25.8" hidden="1" customHeight="1" spans="1:9">
      <c r="A45" s="5" t="s">
        <v>3</v>
      </c>
      <c r="B45" s="5">
        <v>26260</v>
      </c>
      <c r="C45" s="5">
        <v>55004</v>
      </c>
      <c r="D45" s="5">
        <v>86532</v>
      </c>
      <c r="E45" s="5">
        <v>36450</v>
      </c>
      <c r="F45" s="5">
        <v>1358</v>
      </c>
      <c r="G45" s="5">
        <v>29969</v>
      </c>
      <c r="H45" s="5"/>
      <c r="I45" s="5">
        <f t="shared" si="2"/>
        <v>235573</v>
      </c>
    </row>
    <row r="46" ht="25.8" hidden="1" customHeight="1" spans="1:9">
      <c r="A46" s="5" t="s">
        <v>4</v>
      </c>
      <c r="B46" s="5">
        <v>25094</v>
      </c>
      <c r="C46" s="5">
        <v>119352</v>
      </c>
      <c r="D46" s="5">
        <v>79097.6</v>
      </c>
      <c r="E46" s="5">
        <v>27075</v>
      </c>
      <c r="F46" s="5">
        <v>34200</v>
      </c>
      <c r="G46" s="5">
        <v>21603</v>
      </c>
      <c r="H46" s="5">
        <v>1000</v>
      </c>
      <c r="I46" s="5">
        <f t="shared" si="2"/>
        <v>307421.6</v>
      </c>
    </row>
    <row r="47" ht="25.8" hidden="1" customHeight="1" spans="1:9">
      <c r="A47" s="5" t="s">
        <v>5</v>
      </c>
      <c r="B47" s="5">
        <v>62036</v>
      </c>
      <c r="C47" s="5">
        <v>389874</v>
      </c>
      <c r="D47" s="5">
        <v>127468</v>
      </c>
      <c r="E47" s="5">
        <v>46200</v>
      </c>
      <c r="F47" s="5">
        <v>45100</v>
      </c>
      <c r="G47" s="5">
        <v>29796</v>
      </c>
      <c r="H47" s="5"/>
      <c r="I47" s="5">
        <f t="shared" si="2"/>
        <v>700474</v>
      </c>
    </row>
    <row r="48" ht="25.8" hidden="1" customHeight="1" spans="1:9">
      <c r="A48" s="5" t="s">
        <v>6</v>
      </c>
      <c r="B48" s="5">
        <v>16000</v>
      </c>
      <c r="C48" s="5">
        <v>33962</v>
      </c>
      <c r="D48" s="5">
        <v>72588</v>
      </c>
      <c r="E48" s="5">
        <v>27182.8</v>
      </c>
      <c r="F48" s="5">
        <v>40600</v>
      </c>
      <c r="G48" s="5">
        <v>21884</v>
      </c>
      <c r="H48" s="5">
        <v>5000</v>
      </c>
      <c r="I48" s="5">
        <f t="shared" si="2"/>
        <v>217216.8</v>
      </c>
    </row>
    <row r="49" ht="25.8" hidden="1" customHeight="1" spans="1:9">
      <c r="A49" s="5" t="s">
        <v>7</v>
      </c>
      <c r="B49" s="5">
        <v>18400</v>
      </c>
      <c r="C49" s="5">
        <v>42852</v>
      </c>
      <c r="D49" s="5">
        <v>24214</v>
      </c>
      <c r="E49" s="5">
        <v>8100</v>
      </c>
      <c r="F49" s="5">
        <v>39300</v>
      </c>
      <c r="G49" s="5">
        <v>9810</v>
      </c>
      <c r="H49" s="5">
        <v>4000</v>
      </c>
      <c r="I49" s="5">
        <f t="shared" si="2"/>
        <v>146676</v>
      </c>
    </row>
    <row r="50" ht="25.8" hidden="1" customHeight="1" spans="1:9">
      <c r="A50" s="5" t="s">
        <v>8</v>
      </c>
      <c r="B50" s="5">
        <v>29660</v>
      </c>
      <c r="C50" s="5">
        <v>43544</v>
      </c>
      <c r="D50" s="5">
        <v>2011</v>
      </c>
      <c r="E50" s="5">
        <v>850</v>
      </c>
      <c r="F50" s="5">
        <v>5450</v>
      </c>
      <c r="G50" s="5">
        <v>4536</v>
      </c>
      <c r="H50" s="5"/>
      <c r="I50" s="5">
        <f t="shared" si="2"/>
        <v>86051</v>
      </c>
    </row>
    <row r="51" ht="25.8" hidden="1" customHeight="1" spans="1:9">
      <c r="A51" s="5" t="s">
        <v>9</v>
      </c>
      <c r="B51" s="5">
        <v>25300</v>
      </c>
      <c r="C51" s="5">
        <v>38814</v>
      </c>
      <c r="D51" s="5"/>
      <c r="E51" s="5"/>
      <c r="F51" s="5">
        <v>300</v>
      </c>
      <c r="G51" s="5"/>
      <c r="H51" s="5"/>
      <c r="I51" s="5">
        <f t="shared" si="2"/>
        <v>64414</v>
      </c>
    </row>
    <row r="52" ht="25.8" hidden="1" customHeight="1" spans="1:9">
      <c r="A52" s="5" t="s">
        <v>10</v>
      </c>
      <c r="B52" s="5">
        <v>24740</v>
      </c>
      <c r="C52" s="5">
        <v>63648</v>
      </c>
      <c r="D52" s="5"/>
      <c r="E52" s="5"/>
      <c r="F52" s="5">
        <v>600</v>
      </c>
      <c r="G52" s="5"/>
      <c r="H52" s="5"/>
      <c r="I52" s="5">
        <f t="shared" si="2"/>
        <v>88988</v>
      </c>
    </row>
    <row r="53" ht="25.8" hidden="1" customHeight="1" spans="1:9">
      <c r="A53" s="23" t="s">
        <v>12</v>
      </c>
      <c r="B53" s="24">
        <f t="shared" ref="B53:I53" si="3">SUM(B41:B52)</f>
        <v>316348</v>
      </c>
      <c r="C53" s="24">
        <f t="shared" si="3"/>
        <v>989674</v>
      </c>
      <c r="D53" s="24">
        <f t="shared" si="3"/>
        <v>435541.8</v>
      </c>
      <c r="E53" s="24">
        <f t="shared" si="3"/>
        <v>170415.8</v>
      </c>
      <c r="F53" s="24">
        <f t="shared" si="3"/>
        <v>193488</v>
      </c>
      <c r="G53" s="24">
        <f t="shared" si="3"/>
        <v>135016.8</v>
      </c>
      <c r="H53" s="24">
        <f t="shared" si="3"/>
        <v>11000</v>
      </c>
      <c r="I53" s="24">
        <f t="shared" si="3"/>
        <v>2251484.4</v>
      </c>
    </row>
    <row r="54" hidden="1"/>
    <row r="55" hidden="1"/>
    <row r="56" hidden="1"/>
    <row r="57" hidden="1" spans="1:9">
      <c r="A57" s="22" t="s">
        <v>28</v>
      </c>
      <c r="B57" s="22"/>
      <c r="C57" s="22"/>
      <c r="D57" s="22"/>
      <c r="E57" s="22"/>
      <c r="F57" s="22"/>
      <c r="G57" s="22"/>
      <c r="H57" s="22"/>
      <c r="I57" s="22"/>
    </row>
    <row r="58" hidden="1" spans="1:9">
      <c r="A58" s="22"/>
      <c r="B58" s="22"/>
      <c r="C58" s="22"/>
      <c r="D58" s="22"/>
      <c r="E58" s="22"/>
      <c r="F58" s="22"/>
      <c r="G58" s="22"/>
      <c r="H58" s="22"/>
      <c r="I58" s="22"/>
    </row>
    <row r="59" ht="16" hidden="1" customHeight="1" spans="1:9">
      <c r="A59" s="22"/>
      <c r="B59" s="22"/>
      <c r="C59" s="22"/>
      <c r="D59" s="22"/>
      <c r="E59" s="22"/>
      <c r="F59" s="22"/>
      <c r="G59" s="22"/>
      <c r="H59" s="22"/>
      <c r="I59" s="22"/>
    </row>
    <row r="60" ht="25.8" hidden="1" customHeight="1" spans="1:9">
      <c r="A60" s="5" t="s">
        <v>29</v>
      </c>
      <c r="B60" s="5" t="s">
        <v>2</v>
      </c>
      <c r="C60" s="5" t="s">
        <v>15</v>
      </c>
      <c r="D60" s="5" t="s">
        <v>16</v>
      </c>
      <c r="E60" s="5" t="s">
        <v>17</v>
      </c>
      <c r="F60" s="5" t="s">
        <v>18</v>
      </c>
      <c r="G60" s="5" t="s">
        <v>30</v>
      </c>
      <c r="H60" s="5" t="s">
        <v>20</v>
      </c>
      <c r="I60" s="5" t="s">
        <v>21</v>
      </c>
    </row>
    <row r="61" ht="25.8" hidden="1" customHeight="1" spans="1:9">
      <c r="A61" s="5" t="s">
        <v>22</v>
      </c>
      <c r="B61" s="5">
        <v>37140</v>
      </c>
      <c r="C61" s="5">
        <v>96336</v>
      </c>
      <c r="D61" s="5"/>
      <c r="E61" s="5">
        <v>4464.5</v>
      </c>
      <c r="F61" s="5">
        <v>1900</v>
      </c>
      <c r="G61" s="5"/>
      <c r="H61" s="5"/>
      <c r="I61" s="5">
        <f>B61+C61+E61+F61</f>
        <v>139840.5</v>
      </c>
    </row>
    <row r="62" ht="25.8" hidden="1" customHeight="1" spans="1:9">
      <c r="A62" s="5" t="s">
        <v>23</v>
      </c>
      <c r="B62" s="5">
        <v>25740</v>
      </c>
      <c r="C62" s="5">
        <v>17448</v>
      </c>
      <c r="D62" s="5"/>
      <c r="E62" s="5"/>
      <c r="F62" s="5">
        <v>550</v>
      </c>
      <c r="G62" s="5"/>
      <c r="H62" s="5"/>
      <c r="I62" s="5">
        <f t="shared" ref="I62:I69" si="4">B62+C62+F62</f>
        <v>43738</v>
      </c>
    </row>
    <row r="63" ht="25.8" hidden="1" customHeight="1" spans="1:9">
      <c r="A63" s="5" t="s">
        <v>24</v>
      </c>
      <c r="B63" s="5">
        <v>32592</v>
      </c>
      <c r="C63" s="5">
        <v>50150</v>
      </c>
      <c r="D63" s="5"/>
      <c r="E63" s="5"/>
      <c r="F63" s="5">
        <v>2600</v>
      </c>
      <c r="G63" s="5"/>
      <c r="H63" s="5"/>
      <c r="I63" s="5">
        <f t="shared" si="4"/>
        <v>85342</v>
      </c>
    </row>
    <row r="64" ht="25.8" hidden="1" customHeight="1" spans="1:9">
      <c r="A64" s="5" t="s">
        <v>25</v>
      </c>
      <c r="B64" s="5">
        <v>22480</v>
      </c>
      <c r="C64" s="5">
        <v>32676</v>
      </c>
      <c r="D64" s="5"/>
      <c r="E64" s="5"/>
      <c r="F64" s="5">
        <v>1950</v>
      </c>
      <c r="G64" s="5"/>
      <c r="H64" s="5"/>
      <c r="I64" s="5">
        <f t="shared" si="4"/>
        <v>57106</v>
      </c>
    </row>
    <row r="65" ht="25.8" hidden="1" customHeight="1" spans="1:12">
      <c r="A65" s="5" t="s">
        <v>3</v>
      </c>
      <c r="B65" s="5">
        <v>23600</v>
      </c>
      <c r="C65" s="5">
        <v>37440</v>
      </c>
      <c r="D65" s="5"/>
      <c r="E65" s="5"/>
      <c r="F65" s="5">
        <v>1600</v>
      </c>
      <c r="G65" s="5"/>
      <c r="H65" s="5"/>
      <c r="I65" s="5">
        <f t="shared" si="4"/>
        <v>62640</v>
      </c>
    </row>
    <row r="66" ht="25.8" hidden="1" customHeight="1" spans="1:12">
      <c r="A66" s="5" t="s">
        <v>4</v>
      </c>
      <c r="B66" s="5">
        <v>17900</v>
      </c>
      <c r="C66" s="5">
        <v>129192</v>
      </c>
      <c r="D66" s="5"/>
      <c r="E66" s="5"/>
      <c r="F66" s="5"/>
      <c r="G66" s="5"/>
      <c r="H66" s="5"/>
      <c r="I66" s="5">
        <f t="shared" si="4"/>
        <v>147092</v>
      </c>
    </row>
    <row r="67" ht="25.8" hidden="1" customHeight="1" spans="1:12">
      <c r="A67" s="5" t="s">
        <v>5</v>
      </c>
      <c r="B67" s="5">
        <v>60140</v>
      </c>
      <c r="C67" s="5">
        <v>344745</v>
      </c>
      <c r="D67" s="5"/>
      <c r="E67" s="5"/>
      <c r="F67" s="5">
        <v>40000</v>
      </c>
      <c r="G67" s="5"/>
      <c r="H67" s="5"/>
      <c r="I67" s="5">
        <f t="shared" si="4"/>
        <v>444885</v>
      </c>
    </row>
    <row r="68" ht="25.8" hidden="1" customHeight="1" spans="1:12">
      <c r="A68" s="5" t="s">
        <v>6</v>
      </c>
      <c r="B68" s="5">
        <v>28060</v>
      </c>
      <c r="C68" s="5">
        <v>41438</v>
      </c>
      <c r="D68" s="5"/>
      <c r="E68" s="5"/>
      <c r="F68" s="5"/>
      <c r="G68" s="5"/>
      <c r="H68" s="5"/>
      <c r="I68" s="5">
        <f t="shared" si="4"/>
        <v>69498</v>
      </c>
    </row>
    <row r="69" ht="25.8" hidden="1" customHeight="1" spans="1:12">
      <c r="A69" s="5" t="s">
        <v>7</v>
      </c>
      <c r="B69" s="5">
        <v>15640</v>
      </c>
      <c r="C69" s="5">
        <v>29688</v>
      </c>
      <c r="D69" s="5"/>
      <c r="E69" s="5"/>
      <c r="F69" s="5">
        <v>1300</v>
      </c>
      <c r="G69" s="5"/>
      <c r="H69" s="5"/>
      <c r="I69" s="5">
        <f t="shared" si="4"/>
        <v>46628</v>
      </c>
    </row>
    <row r="70" ht="25.8" hidden="1" customHeight="1" spans="1:12">
      <c r="A70" s="5"/>
      <c r="B70" s="5"/>
      <c r="C70" s="5"/>
      <c r="D70" s="5"/>
      <c r="E70" s="5"/>
      <c r="F70" s="5"/>
      <c r="G70" s="5"/>
      <c r="H70" s="5"/>
      <c r="I70" s="5"/>
    </row>
    <row r="71" ht="25.8" hidden="1" customHeight="1" spans="1:12">
      <c r="A71" s="23" t="s">
        <v>12</v>
      </c>
      <c r="B71" s="25">
        <f t="shared" ref="B71:I71" si="5">SUM(B61:B70)</f>
        <v>263292</v>
      </c>
      <c r="C71" s="25">
        <f t="shared" si="5"/>
        <v>779113</v>
      </c>
      <c r="D71" s="25">
        <f t="shared" si="5"/>
        <v>0</v>
      </c>
      <c r="E71" s="25">
        <f t="shared" si="5"/>
        <v>4464.5</v>
      </c>
      <c r="F71" s="25">
        <f t="shared" si="5"/>
        <v>49900</v>
      </c>
      <c r="G71" s="25">
        <f t="shared" si="5"/>
        <v>0</v>
      </c>
      <c r="H71" s="25">
        <f t="shared" si="5"/>
        <v>0</v>
      </c>
      <c r="I71" s="25">
        <f t="shared" si="5"/>
        <v>1096769.5</v>
      </c>
      <c r="J71" s="16" t="s">
        <v>31</v>
      </c>
    </row>
    <row r="72" hidden="1" spans="1:12">
      <c r="I72" s="16">
        <v>-536</v>
      </c>
    </row>
    <row r="73" hidden="1"/>
    <row r="74" hidden="1"/>
    <row r="75" hidden="1"/>
    <row r="76" ht="48" hidden="1" customHeight="1" spans="1:12">
      <c r="B76" s="26" t="s">
        <v>32</v>
      </c>
      <c r="C76" s="27">
        <v>4843078.3</v>
      </c>
    </row>
    <row r="77" ht="58" customHeight="1" spans="1:12">
      <c r="B77" s="28" t="s">
        <v>33</v>
      </c>
      <c r="C77" s="28"/>
      <c r="D77" s="28"/>
      <c r="E77" s="28"/>
    </row>
    <row r="78" ht="28" customHeight="1" spans="1:12">
      <c r="B78" s="5"/>
      <c r="C78" s="29" t="s">
        <v>34</v>
      </c>
      <c r="D78" s="4"/>
      <c r="E78" s="5"/>
    </row>
    <row r="79" ht="16" customHeight="1" spans="1:12">
      <c r="B79" s="5">
        <v>1</v>
      </c>
      <c r="C79" s="29" t="s">
        <v>35</v>
      </c>
      <c r="D79" s="29">
        <v>4930011.3</v>
      </c>
      <c r="E79" s="30"/>
      <c r="F79"/>
      <c r="I79"/>
      <c r="J79"/>
      <c r="K79"/>
      <c r="L79"/>
    </row>
    <row r="80" ht="16" customHeight="1" spans="1:12">
      <c r="B80" s="5">
        <v>2</v>
      </c>
      <c r="C80" s="29" t="s">
        <v>36</v>
      </c>
      <c r="D80" s="29">
        <v>-111000</v>
      </c>
      <c r="E80" s="30"/>
      <c r="F80"/>
      <c r="I80" s="31"/>
      <c r="J80"/>
      <c r="K80" s="32"/>
      <c r="L80"/>
    </row>
    <row r="81" ht="16" customHeight="1" spans="2:12">
      <c r="B81" s="5">
        <v>3</v>
      </c>
      <c r="C81" s="29" t="s">
        <v>37</v>
      </c>
      <c r="D81" s="29">
        <v>300000</v>
      </c>
      <c r="E81" s="30"/>
      <c r="F81"/>
      <c r="I81" s="31"/>
      <c r="J81" s="33"/>
      <c r="K81" s="32"/>
      <c r="L81"/>
    </row>
    <row r="82" ht="16" customHeight="1" spans="2:12">
      <c r="B82" s="5">
        <v>4</v>
      </c>
      <c r="C82" s="29" t="s">
        <v>38</v>
      </c>
      <c r="D82" s="29">
        <v>3054.75</v>
      </c>
      <c r="E82" s="30"/>
      <c r="F82"/>
      <c r="I82" s="31"/>
      <c r="J82"/>
      <c r="K82" s="32"/>
      <c r="L82"/>
    </row>
    <row r="83" ht="16" customHeight="1" spans="2:12">
      <c r="B83" s="5">
        <v>5</v>
      </c>
      <c r="C83" s="29" t="s">
        <v>39</v>
      </c>
      <c r="D83" s="29">
        <v>11856.77</v>
      </c>
      <c r="E83" s="30"/>
      <c r="F83"/>
      <c r="I83" s="31"/>
      <c r="J83"/>
      <c r="K83" s="32"/>
      <c r="L83"/>
    </row>
    <row r="84" ht="16" customHeight="1" spans="2:12">
      <c r="B84" s="5">
        <v>6</v>
      </c>
      <c r="C84" s="29" t="s">
        <v>40</v>
      </c>
      <c r="D84" s="29">
        <v>77152.88</v>
      </c>
      <c r="E84" s="30"/>
      <c r="F84"/>
      <c r="I84" s="31"/>
      <c r="J84"/>
      <c r="K84" s="32"/>
      <c r="L84"/>
    </row>
    <row r="85" ht="16" customHeight="1" spans="2:12">
      <c r="B85" s="5">
        <v>7</v>
      </c>
      <c r="C85" s="29" t="s">
        <v>41</v>
      </c>
      <c r="D85" s="29">
        <v>1605.7</v>
      </c>
      <c r="E85" s="30"/>
      <c r="F85"/>
      <c r="I85" s="31"/>
      <c r="J85"/>
      <c r="K85" s="32"/>
      <c r="L85"/>
    </row>
    <row r="86" ht="16" customHeight="1" spans="2:12">
      <c r="B86" s="5">
        <v>8</v>
      </c>
      <c r="C86" s="29" t="s">
        <v>42</v>
      </c>
      <c r="D86" s="29">
        <v>300000</v>
      </c>
      <c r="E86" s="30"/>
      <c r="F86"/>
      <c r="I86" s="31"/>
      <c r="J86"/>
      <c r="K86" s="32"/>
      <c r="L86"/>
    </row>
    <row r="87" ht="25" customHeight="1" spans="2:12">
      <c r="B87" s="5">
        <v>9</v>
      </c>
      <c r="C87" s="34" t="s">
        <v>21</v>
      </c>
      <c r="D87" s="35">
        <f>SUM(D79:D86)</f>
        <v>5512681.4</v>
      </c>
      <c r="E87" s="30"/>
      <c r="F87"/>
      <c r="I87" s="31"/>
      <c r="J87"/>
      <c r="K87" s="32"/>
      <c r="L87"/>
    </row>
    <row r="88" ht="23" customHeight="1" spans="2:12">
      <c r="B88" s="5"/>
      <c r="C88" s="29" t="s">
        <v>43</v>
      </c>
      <c r="D88" s="36"/>
      <c r="E88" s="30"/>
      <c r="F88"/>
      <c r="I88"/>
      <c r="J88"/>
      <c r="K88" s="32"/>
      <c r="L88"/>
    </row>
    <row r="89" spans="2:12">
      <c r="B89" s="5">
        <v>10</v>
      </c>
      <c r="C89" s="30" t="s">
        <v>44</v>
      </c>
      <c r="D89" s="29">
        <v>870111.38</v>
      </c>
      <c r="E89" s="30"/>
      <c r="F89"/>
      <c r="I89"/>
      <c r="J89"/>
      <c r="K89"/>
      <c r="L89"/>
    </row>
    <row r="90" spans="2:12">
      <c r="B90" s="5">
        <v>11</v>
      </c>
      <c r="C90" s="30" t="s">
        <v>45</v>
      </c>
      <c r="D90" s="29">
        <v>4214767.47</v>
      </c>
      <c r="E90" s="30" t="s">
        <v>46</v>
      </c>
      <c r="F90"/>
      <c r="I90"/>
      <c r="J90"/>
      <c r="K90" s="32"/>
      <c r="L90"/>
    </row>
    <row r="91" spans="2:12">
      <c r="B91" s="5">
        <v>12</v>
      </c>
      <c r="C91" s="30" t="s">
        <v>42</v>
      </c>
      <c r="D91" s="29">
        <v>200000</v>
      </c>
      <c r="E91" s="30"/>
      <c r="F91"/>
      <c r="I91"/>
      <c r="J91"/>
      <c r="K91" s="32"/>
      <c r="L91"/>
    </row>
    <row r="92" ht="26" customHeight="1" spans="2:12">
      <c r="B92" s="5">
        <v>13</v>
      </c>
      <c r="C92" s="34" t="s">
        <v>21</v>
      </c>
      <c r="D92" s="35">
        <f>SUM(D89:D91)</f>
        <v>5284878.85</v>
      </c>
      <c r="E92" s="30"/>
      <c r="F92"/>
      <c r="I92"/>
      <c r="J92"/>
      <c r="K92" s="32"/>
      <c r="L92"/>
    </row>
    <row r="93" ht="31" customHeight="1" spans="2:12">
      <c r="B93" s="5"/>
      <c r="C93" s="29" t="s">
        <v>47</v>
      </c>
      <c r="D93" s="30"/>
      <c r="E93" s="37" t="s">
        <v>48</v>
      </c>
      <c r="F93"/>
      <c r="I93"/>
      <c r="J93"/>
      <c r="K93" s="32"/>
      <c r="L93"/>
    </row>
    <row r="94" ht="23" customHeight="1" spans="2:12">
      <c r="B94" s="5"/>
      <c r="C94" s="23" t="s">
        <v>49</v>
      </c>
      <c r="D94" s="35">
        <f>D87-D92</f>
        <v>227802.55</v>
      </c>
      <c r="E94" s="38"/>
      <c r="F94"/>
      <c r="I94"/>
      <c r="J94"/>
      <c r="K94" s="32"/>
      <c r="L94"/>
    </row>
    <row r="95" ht="23" customHeight="1" spans="2:12">
      <c r="B95" s="5"/>
      <c r="C95" s="30" t="s">
        <v>50</v>
      </c>
      <c r="D95" s="35"/>
      <c r="E95" s="38"/>
      <c r="F95"/>
      <c r="I95"/>
      <c r="J95"/>
      <c r="K95" s="32"/>
      <c r="L95"/>
    </row>
    <row r="96" ht="19" customHeight="1" spans="2:12">
      <c r="B96" s="5"/>
      <c r="C96" s="23" t="s">
        <v>51</v>
      </c>
      <c r="D96" s="35">
        <f>D97+D98</f>
        <v>227802.55</v>
      </c>
      <c r="E96" s="39"/>
      <c r="F96"/>
      <c r="I96"/>
      <c r="J96"/>
      <c r="K96" s="32"/>
      <c r="L96"/>
    </row>
    <row r="97" spans="2:12">
      <c r="B97" s="5">
        <v>14</v>
      </c>
      <c r="C97" s="30" t="s">
        <v>52</v>
      </c>
      <c r="D97" s="29">
        <v>224639.73</v>
      </c>
      <c r="E97" s="30"/>
      <c r="F97"/>
      <c r="I97" s="40"/>
      <c r="J97"/>
      <c r="K97" s="32"/>
      <c r="L97"/>
    </row>
    <row r="98" spans="2:12">
      <c r="B98" s="5">
        <v>15</v>
      </c>
      <c r="C98" s="30" t="s">
        <v>53</v>
      </c>
      <c r="D98" s="29">
        <v>3162.82</v>
      </c>
      <c r="E98" s="30"/>
      <c r="F98"/>
      <c r="L98"/>
    </row>
    <row r="99" spans="2:12">
      <c r="B99" s="41" t="s">
        <v>54</v>
      </c>
      <c r="C99" s="42"/>
      <c r="D99" s="42"/>
      <c r="E99" s="43"/>
      <c r="F99"/>
      <c r="L99"/>
    </row>
    <row r="100" spans="2:12">
      <c r="B100" s="44"/>
      <c r="C100" s="45"/>
      <c r="D100" s="45"/>
      <c r="E100" s="46"/>
      <c r="L100"/>
    </row>
    <row r="101" spans="2:12">
      <c r="B101" s="47" t="s">
        <v>55</v>
      </c>
      <c r="C101" s="48"/>
      <c r="D101" s="48"/>
      <c r="E101" s="48"/>
    </row>
    <row r="102" ht="23" customHeight="1" spans="2:12">
      <c r="B102" s="48"/>
      <c r="C102" s="48"/>
      <c r="D102" s="48"/>
      <c r="E102" s="48"/>
    </row>
  </sheetData>
  <sheetProtection algorithmName="SHA-512" hashValue="Z7OcXVWAw6u0XrLSeVsKc4DQCvttQW8sQcmunBAV1+oG2AIAa+4tIGrlW9cixmfIf2d0qAzwc3HgkPvoGwDdWA==" saltValue="RydNPzDGfcr95V1mfbtyyQ==" spinCount="100000" sheet="1" selectLockedCells="1" selectUnlockedCells="1" objects="1"/>
  <mergeCells count="8">
    <mergeCell ref="B77:E77"/>
    <mergeCell ref="E93:E96"/>
    <mergeCell ref="I80:I87"/>
    <mergeCell ref="A15:I16"/>
    <mergeCell ref="A37:I38"/>
    <mergeCell ref="A57:I58"/>
    <mergeCell ref="B101:E102"/>
    <mergeCell ref="B99:E100"/>
  </mergeCells>
  <hyperlinks>
    <hyperlink ref="B99:E100" location="公共收益收入明细!A1" display="点击查看公共收益收入明细"/>
  </hyperlinks>
  <pageMargins left="1.22013888888889" right="0.196527777777778" top="0.708333333333333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1"/>
  <sheetViews>
    <sheetView workbookViewId="0">
      <selection activeCell="M21" sqref="M21"/>
    </sheetView>
  </sheetViews>
  <sheetFormatPr defaultColWidth="8.88495575221239" defaultRowHeight="13.5"/>
  <cols>
    <col min="1" max="1" width="10.8849557522124" customWidth="1"/>
    <col min="2" max="2" width="15.2212389380531" customWidth="1"/>
    <col min="3" max="3" width="16.8849557522124" customWidth="1"/>
    <col min="4" max="4" width="14.6637168141593" customWidth="1"/>
    <col min="5" max="5" width="14.5486725663717" customWidth="1"/>
    <col min="6" max="6" width="11.9734513274336" customWidth="1"/>
    <col min="7" max="7" width="16.3362831858407" customWidth="1"/>
    <col min="8" max="8" width="15.3362831858407" customWidth="1"/>
    <col min="9" max="9" width="7.64601769911504" customWidth="1"/>
    <col min="10" max="10" width="18.5575221238938" customWidth="1"/>
  </cols>
  <sheetData>
    <row r="1" spans="1:10">
      <c r="B1" s="3" t="s">
        <v>56</v>
      </c>
      <c r="C1" s="3"/>
      <c r="D1" s="3"/>
      <c r="E1" s="3"/>
      <c r="F1" s="3"/>
      <c r="G1" s="3"/>
      <c r="H1" s="3"/>
      <c r="I1" s="3"/>
      <c r="J1" s="3"/>
    </row>
    <row r="2" spans="1:10">
      <c r="B2" s="3"/>
      <c r="C2" s="3"/>
      <c r="D2" s="3"/>
      <c r="E2" s="3"/>
      <c r="F2" s="3"/>
      <c r="G2" s="3"/>
      <c r="H2" s="3"/>
      <c r="I2" s="3"/>
      <c r="J2" s="3"/>
    </row>
    <row r="3" spans="1:10">
      <c r="A3" s="4" t="s">
        <v>57</v>
      </c>
      <c r="B3" s="4"/>
      <c r="C3" s="5" t="s">
        <v>2</v>
      </c>
      <c r="D3" s="5" t="s">
        <v>15</v>
      </c>
      <c r="E3" s="5" t="s">
        <v>16</v>
      </c>
      <c r="F3" s="5" t="s">
        <v>17</v>
      </c>
      <c r="G3" s="5" t="s">
        <v>18</v>
      </c>
      <c r="H3" s="5" t="s">
        <v>19</v>
      </c>
      <c r="I3" s="5" t="s">
        <v>20</v>
      </c>
      <c r="J3" s="5" t="s">
        <v>21</v>
      </c>
    </row>
    <row r="4" ht="14.25" spans="1:10">
      <c r="A4" s="4" t="s">
        <v>1</v>
      </c>
      <c r="B4" s="5" t="s">
        <v>3</v>
      </c>
      <c r="C4" s="6">
        <v>34650</v>
      </c>
      <c r="D4" s="5"/>
      <c r="E4" s="5"/>
      <c r="F4" s="5"/>
      <c r="G4" s="5"/>
      <c r="H4" s="5"/>
      <c r="I4" s="5"/>
      <c r="J4" s="5">
        <f t="shared" ref="J4:J13" si="0">SUM(C4:I4)</f>
        <v>34650</v>
      </c>
    </row>
    <row r="5" ht="14.25" spans="1:10">
      <c r="A5" s="4"/>
      <c r="B5" s="5" t="s">
        <v>4</v>
      </c>
      <c r="C5" s="6">
        <v>182903</v>
      </c>
      <c r="D5" s="5"/>
      <c r="E5" s="5"/>
      <c r="F5" s="5"/>
      <c r="G5" s="5"/>
      <c r="H5" s="5"/>
      <c r="I5" s="5"/>
      <c r="J5" s="5">
        <f t="shared" si="0"/>
        <v>182903</v>
      </c>
    </row>
    <row r="6" ht="14.25" spans="1:10">
      <c r="A6" s="4"/>
      <c r="B6" s="5" t="s">
        <v>5</v>
      </c>
      <c r="C6" s="6">
        <v>62974</v>
      </c>
      <c r="D6" s="5"/>
      <c r="E6" s="5"/>
      <c r="F6" s="5"/>
      <c r="G6" s="5"/>
      <c r="H6" s="5"/>
      <c r="I6" s="5"/>
      <c r="J6" s="5">
        <f t="shared" si="0"/>
        <v>62974</v>
      </c>
    </row>
    <row r="7" ht="14.25" spans="1:10">
      <c r="A7" s="4"/>
      <c r="B7" s="5" t="s">
        <v>6</v>
      </c>
      <c r="C7" s="6">
        <v>8574</v>
      </c>
      <c r="D7" s="5"/>
      <c r="E7" s="5"/>
      <c r="F7" s="5"/>
      <c r="G7" s="5"/>
      <c r="H7" s="5"/>
      <c r="I7" s="5"/>
      <c r="J7" s="5">
        <f t="shared" si="0"/>
        <v>8574</v>
      </c>
    </row>
    <row r="8" spans="1:10">
      <c r="A8" s="4"/>
      <c r="B8" s="5" t="s">
        <v>7</v>
      </c>
      <c r="C8" s="5">
        <v>15910</v>
      </c>
      <c r="D8" s="5"/>
      <c r="E8" s="5"/>
      <c r="F8" s="5"/>
      <c r="G8" s="5"/>
      <c r="H8" s="5"/>
      <c r="I8" s="5"/>
      <c r="J8" s="5">
        <f t="shared" si="0"/>
        <v>15910</v>
      </c>
    </row>
    <row r="9" spans="1:10">
      <c r="A9" s="4"/>
      <c r="B9" s="5" t="s">
        <v>8</v>
      </c>
      <c r="C9" s="5">
        <v>5827</v>
      </c>
      <c r="D9" s="5"/>
      <c r="E9" s="5"/>
      <c r="F9" s="5"/>
      <c r="G9" s="5"/>
      <c r="H9" s="5"/>
      <c r="I9" s="5"/>
      <c r="J9" s="5">
        <f t="shared" si="0"/>
        <v>5827</v>
      </c>
    </row>
    <row r="10" spans="1:10">
      <c r="A10" s="4"/>
      <c r="B10" s="5" t="s">
        <v>9</v>
      </c>
      <c r="C10" s="5">
        <v>4514</v>
      </c>
      <c r="D10" s="5"/>
      <c r="E10" s="5"/>
      <c r="F10" s="5"/>
      <c r="G10" s="5"/>
      <c r="H10" s="5"/>
      <c r="I10" s="5"/>
      <c r="J10" s="5">
        <f t="shared" si="0"/>
        <v>4514</v>
      </c>
    </row>
    <row r="11" spans="1:10">
      <c r="A11" s="4"/>
      <c r="B11" s="5" t="s">
        <v>10</v>
      </c>
      <c r="C11" s="5">
        <v>25683</v>
      </c>
      <c r="D11" s="5"/>
      <c r="E11" s="5"/>
      <c r="F11" s="5"/>
      <c r="G11" s="5"/>
      <c r="H11" s="5"/>
      <c r="I11" s="5"/>
      <c r="J11" s="5">
        <f t="shared" si="0"/>
        <v>25683</v>
      </c>
    </row>
    <row r="12" spans="1:10">
      <c r="A12" s="4"/>
      <c r="B12" s="5" t="s">
        <v>11</v>
      </c>
      <c r="C12" s="5">
        <v>4218</v>
      </c>
      <c r="D12" s="5"/>
      <c r="E12" s="5"/>
      <c r="F12" s="5"/>
      <c r="G12" s="5"/>
      <c r="H12" s="5"/>
      <c r="I12" s="5"/>
      <c r="J12" s="5">
        <f t="shared" si="0"/>
        <v>4218</v>
      </c>
    </row>
    <row r="13" s="1" customFormat="1" ht="23" customHeight="1" spans="1:10">
      <c r="A13" s="7"/>
      <c r="B13" s="8" t="s">
        <v>58</v>
      </c>
      <c r="C13" s="9">
        <f>SUM(C4:C12)</f>
        <v>345253</v>
      </c>
      <c r="D13" s="9"/>
      <c r="E13" s="9"/>
      <c r="F13" s="9"/>
      <c r="G13" s="9"/>
      <c r="H13" s="9"/>
      <c r="I13" s="9"/>
      <c r="J13" s="9">
        <f t="shared" si="0"/>
        <v>345253</v>
      </c>
    </row>
    <row r="14" spans="1:10">
      <c r="A14" s="10" t="s">
        <v>14</v>
      </c>
      <c r="B14" s="5" t="s">
        <v>22</v>
      </c>
      <c r="C14" s="11">
        <v>10429</v>
      </c>
      <c r="D14" s="4"/>
      <c r="E14" s="4"/>
      <c r="F14" s="5"/>
      <c r="G14" s="5"/>
      <c r="H14" s="5"/>
      <c r="I14" s="5"/>
      <c r="J14" s="5">
        <f t="shared" ref="J14:J20" si="1">C14</f>
        <v>10429</v>
      </c>
    </row>
    <row r="15" spans="1:10">
      <c r="A15" s="12"/>
      <c r="B15" s="5" t="s">
        <v>23</v>
      </c>
      <c r="C15" s="11">
        <v>2590</v>
      </c>
      <c r="D15" s="4"/>
      <c r="E15" s="4"/>
      <c r="F15" s="5"/>
      <c r="G15" s="5"/>
      <c r="H15" s="5"/>
      <c r="I15" s="5"/>
      <c r="J15" s="5">
        <f t="shared" si="1"/>
        <v>2590</v>
      </c>
    </row>
    <row r="16" spans="1:10">
      <c r="A16" s="12"/>
      <c r="B16" s="5" t="s">
        <v>24</v>
      </c>
      <c r="C16" s="11">
        <v>9474</v>
      </c>
      <c r="D16" s="4"/>
      <c r="E16" s="4"/>
      <c r="F16" s="5"/>
      <c r="G16" s="5"/>
      <c r="H16" s="5"/>
      <c r="I16" s="5"/>
      <c r="J16" s="5">
        <f t="shared" si="1"/>
        <v>9474</v>
      </c>
    </row>
    <row r="17" spans="1:10">
      <c r="A17" s="12"/>
      <c r="B17" s="5" t="s">
        <v>25</v>
      </c>
      <c r="C17" s="11">
        <v>8362</v>
      </c>
      <c r="D17" s="4"/>
      <c r="E17" s="4"/>
      <c r="F17" s="5"/>
      <c r="G17" s="5"/>
      <c r="H17" s="5"/>
      <c r="I17" s="5"/>
      <c r="J17" s="5">
        <f t="shared" si="1"/>
        <v>8362</v>
      </c>
    </row>
    <row r="18" spans="1:10">
      <c r="A18" s="12"/>
      <c r="B18" s="5" t="s">
        <v>3</v>
      </c>
      <c r="C18" s="11">
        <v>7992</v>
      </c>
      <c r="D18" s="4"/>
      <c r="E18" s="4"/>
      <c r="F18" s="5"/>
      <c r="G18" s="5"/>
      <c r="H18" s="5"/>
      <c r="I18" s="5"/>
      <c r="J18" s="5">
        <f t="shared" si="1"/>
        <v>7992</v>
      </c>
    </row>
    <row r="19" ht="14.25" spans="1:10">
      <c r="A19" s="12"/>
      <c r="B19" s="5" t="s">
        <v>4</v>
      </c>
      <c r="C19" s="6">
        <v>62278.4</v>
      </c>
      <c r="D19" s="4"/>
      <c r="E19" s="4"/>
      <c r="F19" s="5"/>
      <c r="G19" s="5"/>
      <c r="H19" s="5"/>
      <c r="I19" s="5"/>
      <c r="J19" s="5">
        <f t="shared" si="1"/>
        <v>62278.4</v>
      </c>
    </row>
    <row r="20" ht="14.25" spans="1:10">
      <c r="A20" s="12"/>
      <c r="B20" s="5" t="s">
        <v>5</v>
      </c>
      <c r="C20" s="6">
        <v>1029</v>
      </c>
      <c r="D20" s="4"/>
      <c r="E20" s="4"/>
      <c r="F20" s="5"/>
      <c r="G20" s="5"/>
      <c r="H20" s="5"/>
      <c r="I20" s="5"/>
      <c r="J20" s="5">
        <f t="shared" si="1"/>
        <v>1029</v>
      </c>
    </row>
    <row r="21" ht="14.25" spans="1:10">
      <c r="A21" s="12"/>
      <c r="B21" s="5" t="s">
        <v>6</v>
      </c>
      <c r="C21" s="6">
        <v>0</v>
      </c>
      <c r="D21" s="4"/>
      <c r="E21" s="4"/>
      <c r="F21" s="5"/>
      <c r="G21" s="5"/>
      <c r="H21" s="5"/>
      <c r="I21" s="5"/>
      <c r="J21" s="5">
        <v>0</v>
      </c>
    </row>
    <row r="22" ht="14.25" spans="1:10">
      <c r="A22" s="12"/>
      <c r="B22" s="5" t="s">
        <v>7</v>
      </c>
      <c r="C22" s="6">
        <v>3300</v>
      </c>
      <c r="D22" s="4"/>
      <c r="E22" s="4"/>
      <c r="F22" s="5"/>
      <c r="G22" s="5">
        <v>5000</v>
      </c>
      <c r="H22" s="5"/>
      <c r="I22" s="5"/>
      <c r="J22" s="5">
        <f>C22+D22+E22+F22+G22+H22</f>
        <v>8300</v>
      </c>
    </row>
    <row r="23" ht="14.25" spans="1:10">
      <c r="A23" s="12"/>
      <c r="B23" s="5" t="s">
        <v>8</v>
      </c>
      <c r="C23" s="6">
        <v>63970</v>
      </c>
      <c r="D23" s="5">
        <v>128783</v>
      </c>
      <c r="E23" s="5">
        <v>20420</v>
      </c>
      <c r="F23" s="5">
        <v>7091</v>
      </c>
      <c r="G23" s="5">
        <v>2500</v>
      </c>
      <c r="H23" s="5">
        <v>7223</v>
      </c>
      <c r="I23" s="5"/>
      <c r="J23" s="5">
        <v>229987</v>
      </c>
    </row>
    <row r="24" ht="14.25" spans="1:10">
      <c r="A24" s="12"/>
      <c r="B24" s="5" t="s">
        <v>9</v>
      </c>
      <c r="C24" s="6">
        <v>98997</v>
      </c>
      <c r="D24" s="5">
        <v>466439</v>
      </c>
      <c r="E24" s="5">
        <v>44111</v>
      </c>
      <c r="F24" s="5">
        <v>15850</v>
      </c>
      <c r="G24" s="5">
        <v>46943</v>
      </c>
      <c r="H24" s="5">
        <v>18611</v>
      </c>
      <c r="I24" s="5">
        <v>1000</v>
      </c>
      <c r="J24" s="5">
        <v>691951</v>
      </c>
    </row>
    <row r="25" ht="14.25" spans="1:10">
      <c r="A25" s="12"/>
      <c r="B25" s="5" t="s">
        <v>10</v>
      </c>
      <c r="C25" s="6">
        <v>27328</v>
      </c>
      <c r="D25" s="5">
        <v>64504</v>
      </c>
      <c r="E25" s="5">
        <v>12789</v>
      </c>
      <c r="F25" s="5">
        <v>5469</v>
      </c>
      <c r="G25" s="5">
        <v>4000</v>
      </c>
      <c r="H25" s="5">
        <v>3625</v>
      </c>
      <c r="I25" s="5"/>
      <c r="J25" s="5">
        <v>117715</v>
      </c>
    </row>
    <row r="26" s="2" customFormat="1" ht="23" customHeight="1" spans="1:10">
      <c r="A26" s="13"/>
      <c r="B26" s="8" t="s">
        <v>59</v>
      </c>
      <c r="C26" s="9">
        <f t="shared" ref="C26:J26" si="2">SUM(C14:C25)</f>
        <v>295749.4</v>
      </c>
      <c r="D26" s="9">
        <f t="shared" si="2"/>
        <v>659726</v>
      </c>
      <c r="E26" s="9">
        <f t="shared" si="2"/>
        <v>77320</v>
      </c>
      <c r="F26" s="9">
        <f t="shared" si="2"/>
        <v>28410</v>
      </c>
      <c r="G26" s="9">
        <f t="shared" si="2"/>
        <v>58443</v>
      </c>
      <c r="H26" s="9">
        <f t="shared" si="2"/>
        <v>29459</v>
      </c>
      <c r="I26" s="9">
        <f t="shared" si="2"/>
        <v>1000</v>
      </c>
      <c r="J26" s="9">
        <f t="shared" si="2"/>
        <v>1150107.4</v>
      </c>
    </row>
    <row r="27" spans="1:10">
      <c r="A27" s="10" t="s">
        <v>27</v>
      </c>
      <c r="B27" s="5" t="s">
        <v>22</v>
      </c>
      <c r="C27" s="5">
        <v>27198</v>
      </c>
      <c r="D27" s="5">
        <v>84822</v>
      </c>
      <c r="E27" s="5">
        <v>10175.2</v>
      </c>
      <c r="F27" s="5">
        <v>4963</v>
      </c>
      <c r="G27" s="5">
        <v>9400</v>
      </c>
      <c r="H27" s="5">
        <v>3403.8</v>
      </c>
      <c r="I27" s="5">
        <v>1000</v>
      </c>
      <c r="J27" s="5">
        <f t="shared" ref="J27:J38" si="3">SUM(C27:I27)</f>
        <v>140962</v>
      </c>
    </row>
    <row r="28" spans="1:10">
      <c r="A28" s="12"/>
      <c r="B28" s="5" t="s">
        <v>23</v>
      </c>
      <c r="C28" s="5">
        <v>19260</v>
      </c>
      <c r="D28" s="5">
        <v>44548</v>
      </c>
      <c r="E28" s="5">
        <v>9824</v>
      </c>
      <c r="F28" s="5">
        <v>4200</v>
      </c>
      <c r="G28" s="5"/>
      <c r="H28" s="5">
        <v>3104</v>
      </c>
      <c r="I28" s="5"/>
      <c r="J28" s="5">
        <f t="shared" si="3"/>
        <v>80936</v>
      </c>
    </row>
    <row r="29" spans="1:10">
      <c r="A29" s="12"/>
      <c r="B29" s="5" t="s">
        <v>24</v>
      </c>
      <c r="C29" s="5">
        <v>24760</v>
      </c>
      <c r="D29" s="5">
        <v>36570</v>
      </c>
      <c r="E29" s="5">
        <v>5682</v>
      </c>
      <c r="F29" s="5">
        <v>4107</v>
      </c>
      <c r="G29" s="5"/>
      <c r="H29" s="5">
        <v>2213</v>
      </c>
      <c r="I29" s="5"/>
      <c r="J29" s="5">
        <f t="shared" si="3"/>
        <v>73332</v>
      </c>
    </row>
    <row r="30" spans="1:10">
      <c r="A30" s="12"/>
      <c r="B30" s="5" t="s">
        <v>25</v>
      </c>
      <c r="C30" s="5">
        <v>17640</v>
      </c>
      <c r="D30" s="5">
        <v>36684</v>
      </c>
      <c r="E30" s="5">
        <v>17950</v>
      </c>
      <c r="F30" s="5">
        <v>11288</v>
      </c>
      <c r="G30" s="5">
        <v>17180</v>
      </c>
      <c r="H30" s="5">
        <v>8698</v>
      </c>
      <c r="I30" s="5"/>
      <c r="J30" s="5">
        <f t="shared" si="3"/>
        <v>109440</v>
      </c>
    </row>
    <row r="31" spans="1:10">
      <c r="A31" s="12"/>
      <c r="B31" s="5" t="s">
        <v>3</v>
      </c>
      <c r="C31" s="5">
        <v>26260</v>
      </c>
      <c r="D31" s="5">
        <v>55004</v>
      </c>
      <c r="E31" s="5">
        <v>86532</v>
      </c>
      <c r="F31" s="5">
        <v>36450</v>
      </c>
      <c r="G31" s="5">
        <v>1358</v>
      </c>
      <c r="H31" s="5">
        <v>29969</v>
      </c>
      <c r="I31" s="5"/>
      <c r="J31" s="5">
        <f t="shared" si="3"/>
        <v>235573</v>
      </c>
    </row>
    <row r="32" spans="1:10">
      <c r="A32" s="12"/>
      <c r="B32" s="5" t="s">
        <v>4</v>
      </c>
      <c r="C32" s="5">
        <v>25094</v>
      </c>
      <c r="D32" s="5">
        <v>119352</v>
      </c>
      <c r="E32" s="5">
        <v>79097.6</v>
      </c>
      <c r="F32" s="5">
        <v>27075</v>
      </c>
      <c r="G32" s="5">
        <v>34200</v>
      </c>
      <c r="H32" s="5">
        <v>21603</v>
      </c>
      <c r="I32" s="5">
        <v>1000</v>
      </c>
      <c r="J32" s="5">
        <f t="shared" si="3"/>
        <v>307421.6</v>
      </c>
    </row>
    <row r="33" spans="1:10">
      <c r="A33" s="12"/>
      <c r="B33" s="5" t="s">
        <v>5</v>
      </c>
      <c r="C33" s="5">
        <v>62036</v>
      </c>
      <c r="D33" s="5">
        <v>389874</v>
      </c>
      <c r="E33" s="5">
        <v>127468</v>
      </c>
      <c r="F33" s="5">
        <v>46200</v>
      </c>
      <c r="G33" s="5">
        <v>45100</v>
      </c>
      <c r="H33" s="5">
        <v>29796</v>
      </c>
      <c r="I33" s="5"/>
      <c r="J33" s="5">
        <f t="shared" si="3"/>
        <v>700474</v>
      </c>
    </row>
    <row r="34" spans="1:10">
      <c r="A34" s="12"/>
      <c r="B34" s="5" t="s">
        <v>6</v>
      </c>
      <c r="C34" s="5">
        <v>16000</v>
      </c>
      <c r="D34" s="5">
        <v>33962</v>
      </c>
      <c r="E34" s="5">
        <v>72588</v>
      </c>
      <c r="F34" s="5">
        <v>27182.8</v>
      </c>
      <c r="G34" s="5">
        <v>40600</v>
      </c>
      <c r="H34" s="5">
        <v>21884</v>
      </c>
      <c r="I34" s="5">
        <v>5000</v>
      </c>
      <c r="J34" s="5">
        <f t="shared" si="3"/>
        <v>217216.8</v>
      </c>
    </row>
    <row r="35" spans="1:10">
      <c r="A35" s="12"/>
      <c r="B35" s="5" t="s">
        <v>7</v>
      </c>
      <c r="C35" s="5">
        <v>18400</v>
      </c>
      <c r="D35" s="5">
        <v>42852</v>
      </c>
      <c r="E35" s="5">
        <v>24214</v>
      </c>
      <c r="F35" s="5">
        <v>8100</v>
      </c>
      <c r="G35" s="5">
        <v>39300</v>
      </c>
      <c r="H35" s="5">
        <v>9810</v>
      </c>
      <c r="I35" s="5">
        <v>4000</v>
      </c>
      <c r="J35" s="5">
        <f t="shared" si="3"/>
        <v>146676</v>
      </c>
    </row>
    <row r="36" spans="1:10">
      <c r="A36" s="12"/>
      <c r="B36" s="5" t="s">
        <v>8</v>
      </c>
      <c r="C36" s="5">
        <v>29660</v>
      </c>
      <c r="D36" s="5">
        <v>43544</v>
      </c>
      <c r="E36" s="5">
        <v>2011</v>
      </c>
      <c r="F36" s="5">
        <v>850</v>
      </c>
      <c r="G36" s="5">
        <v>5450</v>
      </c>
      <c r="H36" s="5">
        <v>4536</v>
      </c>
      <c r="I36" s="5"/>
      <c r="J36" s="5">
        <f t="shared" si="3"/>
        <v>86051</v>
      </c>
    </row>
    <row r="37" spans="1:10">
      <c r="A37" s="12"/>
      <c r="B37" s="5" t="s">
        <v>9</v>
      </c>
      <c r="C37" s="5">
        <v>25300</v>
      </c>
      <c r="D37" s="5">
        <v>38814</v>
      </c>
      <c r="E37" s="5"/>
      <c r="F37" s="5"/>
      <c r="G37" s="5">
        <v>300</v>
      </c>
      <c r="H37" s="5"/>
      <c r="I37" s="5"/>
      <c r="J37" s="5">
        <f t="shared" si="3"/>
        <v>64414</v>
      </c>
    </row>
    <row r="38" spans="1:10">
      <c r="A38" s="12"/>
      <c r="B38" s="5" t="s">
        <v>10</v>
      </c>
      <c r="C38" s="5">
        <v>24740</v>
      </c>
      <c r="D38" s="5">
        <v>63648</v>
      </c>
      <c r="E38" s="5"/>
      <c r="F38" s="5"/>
      <c r="G38" s="5">
        <v>600</v>
      </c>
      <c r="H38" s="5"/>
      <c r="I38" s="5"/>
      <c r="J38" s="5">
        <f t="shared" si="3"/>
        <v>88988</v>
      </c>
    </row>
    <row r="39" s="2" customFormat="1" ht="22" customHeight="1" spans="1:10">
      <c r="A39" s="13"/>
      <c r="B39" s="8" t="s">
        <v>60</v>
      </c>
      <c r="C39" s="9">
        <f t="shared" ref="C39:J39" si="4">SUM(C27:C38)</f>
        <v>316348</v>
      </c>
      <c r="D39" s="9">
        <f t="shared" si="4"/>
        <v>989674</v>
      </c>
      <c r="E39" s="9">
        <f t="shared" si="4"/>
        <v>435541.8</v>
      </c>
      <c r="F39" s="9">
        <f t="shared" si="4"/>
        <v>170415.8</v>
      </c>
      <c r="G39" s="9">
        <f t="shared" si="4"/>
        <v>193488</v>
      </c>
      <c r="H39" s="9">
        <f t="shared" si="4"/>
        <v>135016.8</v>
      </c>
      <c r="I39" s="9">
        <f t="shared" si="4"/>
        <v>11000</v>
      </c>
      <c r="J39" s="9">
        <f t="shared" si="4"/>
        <v>2251484.4</v>
      </c>
    </row>
    <row r="40" spans="1:10">
      <c r="A40" s="5" t="s">
        <v>29</v>
      </c>
      <c r="B40" s="5" t="s">
        <v>22</v>
      </c>
      <c r="C40" s="5">
        <v>37140</v>
      </c>
      <c r="D40" s="5">
        <v>96336</v>
      </c>
      <c r="E40" s="5"/>
      <c r="F40" s="5">
        <v>4464.5</v>
      </c>
      <c r="G40" s="5">
        <v>1900</v>
      </c>
      <c r="H40" s="5"/>
      <c r="I40" s="5"/>
      <c r="J40" s="5">
        <f>C40+D40+F40+G40</f>
        <v>139840.5</v>
      </c>
    </row>
    <row r="41" spans="1:10">
      <c r="A41" s="5"/>
      <c r="B41" s="5" t="s">
        <v>23</v>
      </c>
      <c r="C41" s="5">
        <v>25740</v>
      </c>
      <c r="D41" s="5">
        <v>17448</v>
      </c>
      <c r="E41" s="5"/>
      <c r="F41" s="5"/>
      <c r="G41" s="5">
        <v>550</v>
      </c>
      <c r="H41" s="5"/>
      <c r="I41" s="5"/>
      <c r="J41" s="5">
        <f t="shared" ref="J41:J49" si="5">C41+D41+G41</f>
        <v>43738</v>
      </c>
    </row>
    <row r="42" spans="1:10">
      <c r="A42" s="5"/>
      <c r="B42" s="5" t="s">
        <v>24</v>
      </c>
      <c r="C42" s="5">
        <v>32592</v>
      </c>
      <c r="D42" s="5">
        <v>50150</v>
      </c>
      <c r="E42" s="5"/>
      <c r="F42" s="5"/>
      <c r="G42" s="5">
        <v>2600</v>
      </c>
      <c r="H42" s="5"/>
      <c r="I42" s="5"/>
      <c r="J42" s="5">
        <f t="shared" si="5"/>
        <v>85342</v>
      </c>
    </row>
    <row r="43" spans="1:10">
      <c r="A43" s="5"/>
      <c r="B43" s="5" t="s">
        <v>25</v>
      </c>
      <c r="C43" s="5">
        <v>22480</v>
      </c>
      <c r="D43" s="5">
        <v>32676</v>
      </c>
      <c r="E43" s="5"/>
      <c r="F43" s="5"/>
      <c r="G43" s="5">
        <v>1950</v>
      </c>
      <c r="H43" s="5"/>
      <c r="I43" s="5"/>
      <c r="J43" s="5">
        <f t="shared" si="5"/>
        <v>57106</v>
      </c>
    </row>
    <row r="44" spans="1:10">
      <c r="A44" s="5"/>
      <c r="B44" s="5" t="s">
        <v>3</v>
      </c>
      <c r="C44" s="5">
        <v>23600</v>
      </c>
      <c r="D44" s="5">
        <v>37440</v>
      </c>
      <c r="E44" s="5"/>
      <c r="F44" s="5"/>
      <c r="G44" s="5">
        <v>1600</v>
      </c>
      <c r="H44" s="5"/>
      <c r="I44" s="5"/>
      <c r="J44" s="5">
        <f t="shared" si="5"/>
        <v>62640</v>
      </c>
    </row>
    <row r="45" spans="1:10">
      <c r="A45" s="5"/>
      <c r="B45" s="5" t="s">
        <v>4</v>
      </c>
      <c r="C45" s="5">
        <v>17900</v>
      </c>
      <c r="D45" s="5">
        <v>129192</v>
      </c>
      <c r="E45" s="5"/>
      <c r="F45" s="5"/>
      <c r="G45" s="5"/>
      <c r="H45" s="5"/>
      <c r="I45" s="5"/>
      <c r="J45" s="5">
        <v>146892</v>
      </c>
    </row>
    <row r="46" spans="1:10">
      <c r="A46" s="5"/>
      <c r="B46" s="5" t="s">
        <v>5</v>
      </c>
      <c r="C46" s="5">
        <v>60140</v>
      </c>
      <c r="D46" s="5">
        <v>344745</v>
      </c>
      <c r="E46" s="5"/>
      <c r="F46" s="5"/>
      <c r="G46" s="5">
        <v>40000</v>
      </c>
      <c r="H46" s="5"/>
      <c r="I46" s="5"/>
      <c r="J46" s="5">
        <f t="shared" si="5"/>
        <v>444885</v>
      </c>
    </row>
    <row r="47" spans="1:10">
      <c r="A47" s="5"/>
      <c r="B47" s="5" t="s">
        <v>6</v>
      </c>
      <c r="C47" s="5">
        <v>28060</v>
      </c>
      <c r="D47" s="5">
        <v>41438</v>
      </c>
      <c r="E47" s="5"/>
      <c r="F47" s="5"/>
      <c r="G47" s="5"/>
      <c r="H47" s="5"/>
      <c r="I47" s="5"/>
      <c r="J47" s="5">
        <v>69162</v>
      </c>
    </row>
    <row r="48" ht="16" customHeight="1" spans="1:10">
      <c r="A48" s="5"/>
      <c r="B48" s="5" t="s">
        <v>7</v>
      </c>
      <c r="C48" s="5">
        <v>15640</v>
      </c>
      <c r="D48" s="5">
        <v>29688</v>
      </c>
      <c r="E48" s="5"/>
      <c r="F48" s="5"/>
      <c r="G48" s="5">
        <v>1300</v>
      </c>
      <c r="H48" s="5"/>
      <c r="I48" s="5"/>
      <c r="J48" s="5">
        <f t="shared" si="5"/>
        <v>46628</v>
      </c>
    </row>
    <row r="49" spans="1:10">
      <c r="A49" s="5"/>
      <c r="B49" s="5" t="s">
        <v>8</v>
      </c>
      <c r="C49" s="5">
        <v>23800</v>
      </c>
      <c r="D49" s="5">
        <v>40533</v>
      </c>
      <c r="E49" s="5"/>
      <c r="F49" s="5"/>
      <c r="G49" s="5">
        <v>22600</v>
      </c>
      <c r="H49" s="4"/>
      <c r="I49" s="4"/>
      <c r="J49" s="5">
        <f t="shared" si="5"/>
        <v>86933</v>
      </c>
    </row>
    <row r="50" s="2" customFormat="1" ht="19" customHeight="1" spans="1:10">
      <c r="A50" s="14"/>
      <c r="B50" s="8" t="s">
        <v>61</v>
      </c>
      <c r="C50" s="9">
        <f>SUM(C40:C49)</f>
        <v>287092</v>
      </c>
      <c r="D50" s="9">
        <f t="shared" ref="D50:J50" si="6">SUM(D40:D49)</f>
        <v>819646</v>
      </c>
      <c r="E50" s="9">
        <f t="shared" si="6"/>
        <v>0</v>
      </c>
      <c r="F50" s="9">
        <f t="shared" si="6"/>
        <v>4464.5</v>
      </c>
      <c r="G50" s="9">
        <f t="shared" si="6"/>
        <v>72500</v>
      </c>
      <c r="H50" s="9">
        <f t="shared" si="6"/>
        <v>0</v>
      </c>
      <c r="I50" s="9">
        <f t="shared" si="6"/>
        <v>0</v>
      </c>
      <c r="J50" s="9">
        <f t="shared" si="6"/>
        <v>1183166.5</v>
      </c>
    </row>
    <row r="51" s="2" customFormat="1" ht="19" customHeight="1" spans="1:10">
      <c r="A51" s="14"/>
      <c r="B51" s="8" t="s">
        <v>62</v>
      </c>
      <c r="C51" s="9">
        <f>C13+C26+C39+C50</f>
        <v>1244442.4</v>
      </c>
      <c r="D51" s="9">
        <f>D13+D26+D39+D50</f>
        <v>2469046</v>
      </c>
      <c r="E51" s="9">
        <f t="shared" ref="E51:J51" si="7">E13+E26+E39+E50</f>
        <v>512861.8</v>
      </c>
      <c r="F51" s="9">
        <f t="shared" si="7"/>
        <v>203290.3</v>
      </c>
      <c r="G51" s="9">
        <f t="shared" si="7"/>
        <v>324431</v>
      </c>
      <c r="H51" s="9">
        <f t="shared" si="7"/>
        <v>164475.8</v>
      </c>
      <c r="I51" s="9">
        <f t="shared" si="7"/>
        <v>12000</v>
      </c>
      <c r="J51" s="9">
        <f t="shared" si="7"/>
        <v>4930011.3</v>
      </c>
    </row>
  </sheetData>
  <sheetProtection algorithmName="SHA-512" hashValue="ZnJYAaMmceebgdSj146A2BXJIVo/Fk1C1PIexo+8jxKcR/QW748rSXGjFEFmOwwHV6fjjpkLaJ+qcx2GI/nTEA==" saltValue="2GU4Sw1sB8lK3l9rdVh62A==" spinCount="100000" sheet="1" selectLockedCells="1" selectUnlockedCells="1" objects="1"/>
  <mergeCells count="5">
    <mergeCell ref="A4:A13"/>
    <mergeCell ref="A14:A26"/>
    <mergeCell ref="A27:A39"/>
    <mergeCell ref="A40:A50"/>
    <mergeCell ref="B1:J2"/>
  </mergeCells>
  <pageMargins left="0.393055555555556" right="0.196527777777778" top="0.275" bottom="0.236111111111111" header="0.118055555555556" footer="0.118055555555556"/>
  <pageSetup paperSize="9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2" master="" otherUserPermission="visible"/>
  <rangeList sheetStid="4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依云城邦业主委员会资金流水22年5月至25年10月</vt:lpstr>
      <vt:lpstr>公共收益收入明细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谷子</cp:lastModifiedBy>
  <dcterms:created xsi:type="dcterms:W3CDTF">2023-05-12T11:15:00Z</dcterms:created>
  <dcterms:modified xsi:type="dcterms:W3CDTF">2025-11-20T06:47:59Z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41CABB041524492DB2F90764C7C30F59_13</vt:lpwstr>
  </property>
</Properties>
</file>