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FaqRkxD1wXpksxWkWWWWoe+StrQOKpMouOWU7gPpuBgaJNXUrtrPZU38ydF6p+ugYzCLSzZZaWqiMzQ+OlMpRA==" workbookSaltValue="LQPNqIxNol2oyatMi53Frw==" workbookSpinCount="100000" lockStructure="1"/>
  <bookViews>
    <workbookView windowWidth="27952" windowHeight="12375"/>
  </bookViews>
  <sheets>
    <sheet name="截止25年10月" sheetId="8" r:id="rId1"/>
    <sheet name="24年" sheetId="6" r:id="rId2"/>
  </sheets>
  <definedNames>
    <definedName name="_xlnm.Print_Area" localSheetId="1">'24年'!$A$1:$E$32</definedName>
    <definedName name="_xlnm.Print_Area" localSheetId="0">截止25年10月!$C$1:$G$25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<sst xmlns="http://schemas.openxmlformats.org/spreadsheetml/2006/main" count="174" uniqueCount="101">
  <si>
    <t>2024.12.31-2025.9.29公共能耗费、电梯费收支明细（单位：元）</t>
  </si>
  <si>
    <t>专 款 收 入</t>
  </si>
  <si>
    <t>收入明细</t>
  </si>
  <si>
    <t>日期</t>
  </si>
  <si>
    <t>收入金额</t>
  </si>
  <si>
    <t>收入合计金额</t>
  </si>
  <si>
    <t>公共能耗费</t>
  </si>
  <si>
    <t>2024.12.31-2025.1.26</t>
  </si>
  <si>
    <t>2025.1.27-2.27</t>
  </si>
  <si>
    <t>2025.2.28-3.30</t>
  </si>
  <si>
    <t>2025.3.31-4.29</t>
  </si>
  <si>
    <t>2025.4.30-5.29</t>
  </si>
  <si>
    <t>2025.5.30-6.29</t>
  </si>
  <si>
    <t>2025.6.30-7.30</t>
  </si>
  <si>
    <t>2025.7.31-8.28</t>
  </si>
  <si>
    <t>2025.8.29-9.29</t>
  </si>
  <si>
    <t>2025.9.30-10.30</t>
  </si>
  <si>
    <t>电梯费</t>
  </si>
  <si>
    <t>2525.1.27-2.27</t>
  </si>
  <si>
    <t>2025.9.3.-10.30</t>
  </si>
  <si>
    <t>前期漏记</t>
  </si>
  <si>
    <t>专款收入总计</t>
  </si>
  <si>
    <t>专 款 支 出</t>
  </si>
  <si>
    <t>支出明细</t>
  </si>
  <si>
    <t>类别</t>
  </si>
  <si>
    <t>支出金额</t>
  </si>
  <si>
    <t>支出合计金额</t>
  </si>
  <si>
    <t>电费</t>
  </si>
  <si>
    <t>公共能耗电费</t>
  </si>
  <si>
    <t>人防电费</t>
  </si>
  <si>
    <t>电梯电费</t>
  </si>
  <si>
    <t>水费</t>
  </si>
  <si>
    <t>公共能耗水费</t>
  </si>
  <si>
    <t>2025年1月-2月</t>
  </si>
  <si>
    <t>2025年3月-4月</t>
  </si>
  <si>
    <t>2025.5.19</t>
  </si>
  <si>
    <t>2025年5月-6月</t>
  </si>
  <si>
    <t>2025年7月-8月</t>
  </si>
  <si>
    <t>补抄一处水费费用</t>
  </si>
  <si>
    <t>2025年7-8月</t>
  </si>
  <si>
    <t>电费支出汇总</t>
  </si>
  <si>
    <t>电梯电费小计</t>
  </si>
  <si>
    <t>人防电费小计</t>
  </si>
  <si>
    <t>公共电费小计</t>
  </si>
  <si>
    <t>所有电费合计</t>
  </si>
  <si>
    <t>公共水费支出汇总</t>
  </si>
  <si>
    <t>公共水费合计</t>
  </si>
  <si>
    <t>公共能耗费支出小计</t>
  </si>
  <si>
    <t>公共电费和公共水费</t>
  </si>
  <si>
    <t>总支出1</t>
  </si>
  <si>
    <t>所有水电费</t>
  </si>
  <si>
    <t>税费</t>
  </si>
  <si>
    <t>总支出2</t>
  </si>
  <si>
    <t>电梯日常维修费用</t>
  </si>
  <si>
    <t>三星16-2门机一套</t>
  </si>
  <si>
    <t>三星40栋一套</t>
  </si>
  <si>
    <t>三星56栋门机板一块</t>
  </si>
  <si>
    <t>三星35-1南光幕一套</t>
  </si>
  <si>
    <t>三星36-2西钢丝绳</t>
  </si>
  <si>
    <t>三星电梯32台电梯检测费</t>
  </si>
  <si>
    <t>鼎昇机电19台电梯检测费</t>
  </si>
  <si>
    <t>电梯监控电动车识别系统升级改造</t>
  </si>
  <si>
    <t>鼎昇机电维保费</t>
  </si>
  <si>
    <t>2024.10.16-12.31</t>
  </si>
  <si>
    <t>电梯维修费用（39栋）</t>
  </si>
  <si>
    <t>2025.8.20</t>
  </si>
  <si>
    <t>电梯维修费用（6台风扇）</t>
  </si>
  <si>
    <t>电梯维保费</t>
  </si>
  <si>
    <t>2025.1.1-6.30</t>
  </si>
  <si>
    <t>51栋4单元电梯换玻璃镜子</t>
  </si>
  <si>
    <t>总支出3</t>
  </si>
  <si>
    <t>电梯日常维修支出小计</t>
  </si>
  <si>
    <t>截止2025年10月份代管资金分类汇总</t>
  </si>
  <si>
    <t>合计</t>
  </si>
  <si>
    <t>物业代管专项资金</t>
  </si>
  <si>
    <t>24年度结余</t>
  </si>
  <si>
    <t>总收入：</t>
  </si>
  <si>
    <t>总支出：</t>
  </si>
  <si>
    <t>结余：</t>
  </si>
  <si>
    <t>公共收益垫付电梯费和公共能耗费部分</t>
  </si>
  <si>
    <t>强制缴费项目从公共收益垫付</t>
  </si>
  <si>
    <t>物业公司接手代管专项资金前，因缴费不足，造成电梯维保质检费以及水电费无法支付，但是这些费用是必交项目，先从小区公共收益垫付，等后续专项资金充足后，再从专款账户还回公共收益账户</t>
  </si>
  <si>
    <t>依云城邦业主委员会
2025年11月20日</t>
  </si>
  <si>
    <t>2024.9.9-12.30公共能耗费、电梯费收支明细</t>
  </si>
  <si>
    <t>收  入</t>
  </si>
  <si>
    <t>备注</t>
  </si>
  <si>
    <t>2024.9.9-2024.9.29</t>
  </si>
  <si>
    <t>2024.9.30-2024.10.30</t>
  </si>
  <si>
    <t>2024.10.31-2024.11.28</t>
  </si>
  <si>
    <t>2024.11.29-2024.12.30</t>
  </si>
  <si>
    <t>标红有误差1308元，已调至25年10月份收入</t>
  </si>
  <si>
    <t>收入小计</t>
  </si>
  <si>
    <t>支  出</t>
  </si>
  <si>
    <t>2024.9-10</t>
  </si>
  <si>
    <t>2024.11-12</t>
  </si>
  <si>
    <t>费用支出小计</t>
  </si>
  <si>
    <t>公共能耗税费</t>
  </si>
  <si>
    <t>2024.9-2024.12</t>
  </si>
  <si>
    <t>电梯费税费</t>
  </si>
  <si>
    <t>税费支出小计</t>
  </si>
  <si>
    <t>支出小计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</si>
</sst>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17" applyNumberFormat="0" applyAlignment="0" applyProtection="0">
      <alignment vertical="center"/>
    </xf>
    <xf numFmtId="0" fontId="20" fillId="9" borderId="18" applyNumberFormat="0" applyAlignment="0" applyProtection="0">
      <alignment vertical="center"/>
    </xf>
    <xf numFmtId="0" fontId="21" fillId="9" borderId="17" applyNumberFormat="0" applyAlignment="0" applyProtection="0">
      <alignment vertical="center"/>
    </xf>
    <xf numFmtId="0" fontId="22" fillId="10" borderId="19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 wrapText="1"/>
    </xf>
    <xf numFmtId="57" fontId="3" fillId="0" borderId="1" xfId="0" applyNumberFormat="1" applyFont="1" applyBorder="1" applyAlignment="1">
      <alignment horizontal="center" vertical="center"/>
    </xf>
    <xf numFmtId="57" fontId="3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662940</xdr:colOff>
      <xdr:row>104</xdr:row>
      <xdr:rowOff>1153160</xdr:rowOff>
    </xdr:from>
    <xdr:to>
      <xdr:col>5</xdr:col>
      <xdr:colOff>2089150</xdr:colOff>
      <xdr:row>108</xdr:row>
      <xdr:rowOff>132080</xdr:rowOff>
    </xdr:to>
    <xdr:pic>
      <xdr:nvPicPr>
        <xdr:cNvPr id="2" name="图片 1" descr="业委会章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103235" y="22567900"/>
          <a:ext cx="1426210" cy="1430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G107"/>
  <sheetViews>
    <sheetView tabSelected="1" topLeftCell="C91" workbookViewId="0">
      <selection activeCell="I106" sqref="I106"/>
    </sheetView>
  </sheetViews>
  <sheetFormatPr defaultColWidth="8.88495575221239" defaultRowHeight="13.5" outlineLevelCol="6"/>
  <cols>
    <col min="2" max="2" width="8.88495575221239" hidden="1" customWidth="1"/>
    <col min="3" max="3" width="32.5929203539823" customWidth="1"/>
    <col min="4" max="4" width="36.1061946902655" customWidth="1"/>
    <col min="5" max="5" width="26.1061946902655" customWidth="1"/>
    <col min="6" max="6" width="31.6814159292035" customWidth="1"/>
    <col min="7" max="7" width="19.5575221238938" customWidth="1"/>
    <col min="9" max="9" width="10.5309734513274"/>
    <col min="10" max="10" width="9.53097345132743"/>
  </cols>
  <sheetData>
    <row r="1" ht="33" customHeight="1" spans="3:7">
      <c r="C1" s="2" t="s">
        <v>0</v>
      </c>
      <c r="D1" s="2"/>
      <c r="E1" s="2"/>
      <c r="F1" s="2"/>
      <c r="G1" s="2"/>
    </row>
    <row r="2" ht="17.6" spans="3:7">
      <c r="C2" s="17" t="s">
        <v>1</v>
      </c>
      <c r="D2" s="17"/>
      <c r="E2" s="17"/>
      <c r="F2" s="17"/>
      <c r="G2" s="17"/>
    </row>
    <row r="3" ht="15.75" spans="3:7">
      <c r="C3" s="6" t="s">
        <v>2</v>
      </c>
      <c r="D3" s="6"/>
      <c r="E3" s="6" t="s">
        <v>3</v>
      </c>
      <c r="F3" s="6" t="s">
        <v>4</v>
      </c>
      <c r="G3" s="6" t="s">
        <v>5</v>
      </c>
    </row>
    <row r="4" ht="15.75" spans="3:7">
      <c r="C4" s="18" t="s">
        <v>6</v>
      </c>
      <c r="D4" s="6"/>
      <c r="E4" s="6" t="s">
        <v>7</v>
      </c>
      <c r="F4" s="6">
        <v>6975</v>
      </c>
      <c r="G4" s="18">
        <f>F4+F5+F6+F7+F8+F9+F10+F11+F12+F13</f>
        <v>183878.75</v>
      </c>
    </row>
    <row r="5" ht="15.75" spans="3:7">
      <c r="C5" s="19"/>
      <c r="D5" s="6"/>
      <c r="E5" s="6" t="s">
        <v>8</v>
      </c>
      <c r="F5" s="6">
        <v>2700</v>
      </c>
      <c r="G5" s="19"/>
    </row>
    <row r="6" ht="15.75" spans="3:7">
      <c r="C6" s="19"/>
      <c r="D6" s="6"/>
      <c r="E6" s="6" t="s">
        <v>9</v>
      </c>
      <c r="F6" s="6">
        <v>14523</v>
      </c>
      <c r="G6" s="19"/>
    </row>
    <row r="7" ht="15.75" spans="3:7">
      <c r="C7" s="19"/>
      <c r="D7" s="6"/>
      <c r="E7" s="6" t="s">
        <v>10</v>
      </c>
      <c r="F7" s="6">
        <v>14718</v>
      </c>
      <c r="G7" s="19"/>
    </row>
    <row r="8" ht="15.75" spans="3:7">
      <c r="C8" s="19"/>
      <c r="D8" s="6"/>
      <c r="E8" s="6" t="s">
        <v>11</v>
      </c>
      <c r="F8" s="6">
        <v>16716.75</v>
      </c>
      <c r="G8" s="19"/>
    </row>
    <row r="9" ht="15.75" spans="3:7">
      <c r="C9" s="19"/>
      <c r="D9" s="6"/>
      <c r="E9" s="6" t="s">
        <v>12</v>
      </c>
      <c r="F9" s="6">
        <v>33525</v>
      </c>
      <c r="G9" s="19"/>
    </row>
    <row r="10" ht="15.75" spans="3:7">
      <c r="C10" s="19"/>
      <c r="D10" s="6"/>
      <c r="E10" s="6" t="s">
        <v>13</v>
      </c>
      <c r="F10" s="6">
        <v>31042</v>
      </c>
      <c r="G10" s="19"/>
    </row>
    <row r="11" ht="15.75" spans="3:7">
      <c r="C11" s="19"/>
      <c r="D11" s="6"/>
      <c r="E11" s="6" t="s">
        <v>14</v>
      </c>
      <c r="F11" s="6">
        <v>17010</v>
      </c>
      <c r="G11" s="19"/>
    </row>
    <row r="12" ht="15.75" spans="3:7">
      <c r="C12" s="19"/>
      <c r="D12" s="6"/>
      <c r="E12" s="6" t="s">
        <v>15</v>
      </c>
      <c r="F12" s="6">
        <v>14819</v>
      </c>
      <c r="G12" s="19"/>
    </row>
    <row r="13" ht="15.75" spans="3:7">
      <c r="C13" s="20"/>
      <c r="D13" s="6"/>
      <c r="E13" s="6" t="s">
        <v>16</v>
      </c>
      <c r="F13" s="6">
        <v>31850</v>
      </c>
      <c r="G13" s="20"/>
    </row>
    <row r="14" ht="15.75" spans="3:7">
      <c r="C14" s="18" t="s">
        <v>17</v>
      </c>
      <c r="D14" s="6"/>
      <c r="E14" s="6" t="s">
        <v>7</v>
      </c>
      <c r="F14" s="6">
        <v>13645</v>
      </c>
      <c r="G14" s="18">
        <f>F14+F15+F16+F17+F18+F19+F20+F21+F22+F23+F24</f>
        <v>448304</v>
      </c>
    </row>
    <row r="15" ht="15.75" spans="3:7">
      <c r="C15" s="19"/>
      <c r="D15" s="6"/>
      <c r="E15" s="6" t="s">
        <v>18</v>
      </c>
      <c r="F15" s="21">
        <v>7359</v>
      </c>
      <c r="G15" s="19"/>
    </row>
    <row r="16" ht="15.75" spans="3:7">
      <c r="C16" s="19"/>
      <c r="D16" s="6"/>
      <c r="E16" s="6" t="s">
        <v>9</v>
      </c>
      <c r="F16" s="21">
        <v>30334</v>
      </c>
      <c r="G16" s="19"/>
    </row>
    <row r="17" ht="15.75" spans="3:7">
      <c r="C17" s="19"/>
      <c r="D17" s="6"/>
      <c r="E17" s="6" t="s">
        <v>10</v>
      </c>
      <c r="F17" s="6">
        <v>28416</v>
      </c>
      <c r="G17" s="19"/>
    </row>
    <row r="18" ht="15.75" spans="3:7">
      <c r="C18" s="19"/>
      <c r="D18" s="6"/>
      <c r="E18" s="6" t="s">
        <v>11</v>
      </c>
      <c r="F18" s="6">
        <v>22888</v>
      </c>
      <c r="G18" s="19"/>
    </row>
    <row r="19" ht="15.75" spans="3:7">
      <c r="C19" s="19"/>
      <c r="D19" s="6"/>
      <c r="E19" s="6" t="s">
        <v>12</v>
      </c>
      <c r="F19" s="6">
        <v>101065</v>
      </c>
      <c r="G19" s="19"/>
    </row>
    <row r="20" ht="15.75" spans="3:7">
      <c r="C20" s="19"/>
      <c r="D20" s="6"/>
      <c r="E20" s="6" t="s">
        <v>13</v>
      </c>
      <c r="F20" s="6">
        <v>88397</v>
      </c>
      <c r="G20" s="19"/>
    </row>
    <row r="21" ht="15.75" spans="3:7">
      <c r="C21" s="19"/>
      <c r="D21" s="6"/>
      <c r="E21" s="6" t="s">
        <v>14</v>
      </c>
      <c r="F21" s="6">
        <v>34908</v>
      </c>
      <c r="G21" s="19"/>
    </row>
    <row r="22" ht="15.75" spans="3:7">
      <c r="C22" s="19"/>
      <c r="D22" s="6"/>
      <c r="E22" s="6" t="s">
        <v>15</v>
      </c>
      <c r="F22" s="6">
        <v>34580</v>
      </c>
      <c r="G22" s="19"/>
    </row>
    <row r="23" ht="15.75" spans="3:7">
      <c r="C23" s="19"/>
      <c r="D23" s="6"/>
      <c r="E23" s="6" t="s">
        <v>19</v>
      </c>
      <c r="F23" s="6">
        <v>85404</v>
      </c>
      <c r="G23" s="19"/>
    </row>
    <row r="24" ht="15.75" spans="3:7">
      <c r="C24" s="20"/>
      <c r="D24" s="6"/>
      <c r="E24" s="6" t="s">
        <v>20</v>
      </c>
      <c r="F24" s="6">
        <v>1308</v>
      </c>
      <c r="G24" s="20"/>
    </row>
    <row r="25" ht="28" customHeight="1" spans="3:7">
      <c r="C25" s="22" t="s">
        <v>21</v>
      </c>
      <c r="D25" s="22"/>
      <c r="E25" s="22"/>
      <c r="F25" s="22"/>
      <c r="G25" s="22">
        <f>G4+G14</f>
        <v>632182.75</v>
      </c>
    </row>
    <row r="26" ht="21" customHeight="1"/>
    <row r="27" ht="17.6" spans="3:7">
      <c r="C27" s="17" t="s">
        <v>22</v>
      </c>
      <c r="D27" s="17"/>
      <c r="E27" s="17"/>
      <c r="F27" s="17"/>
      <c r="G27" s="17"/>
    </row>
    <row r="28" ht="15.75" spans="3:7">
      <c r="C28" s="6" t="s">
        <v>23</v>
      </c>
      <c r="D28" s="6" t="s">
        <v>24</v>
      </c>
      <c r="E28" s="6" t="s">
        <v>3</v>
      </c>
      <c r="F28" s="6" t="s">
        <v>25</v>
      </c>
      <c r="G28" s="5" t="s">
        <v>26</v>
      </c>
    </row>
    <row r="29" ht="15.75" spans="3:7">
      <c r="C29" s="23" t="s">
        <v>27</v>
      </c>
      <c r="D29" s="12" t="s">
        <v>28</v>
      </c>
      <c r="E29" s="24">
        <v>45658</v>
      </c>
      <c r="F29" s="6">
        <v>12299</v>
      </c>
      <c r="G29" s="5">
        <f>F29+F30+F31</f>
        <v>34272</v>
      </c>
    </row>
    <row r="30" ht="15.75" spans="3:7">
      <c r="C30" s="19"/>
      <c r="D30" s="12" t="s">
        <v>29</v>
      </c>
      <c r="E30" s="6"/>
      <c r="F30" s="6">
        <v>7760</v>
      </c>
      <c r="G30" s="5"/>
    </row>
    <row r="31" ht="15.75" spans="3:7">
      <c r="C31" s="19"/>
      <c r="D31" s="12" t="s">
        <v>30</v>
      </c>
      <c r="E31" s="6"/>
      <c r="F31" s="6">
        <v>14213</v>
      </c>
      <c r="G31" s="5"/>
    </row>
    <row r="32" ht="15.75" spans="3:7">
      <c r="C32" s="19"/>
      <c r="D32" s="12" t="s">
        <v>28</v>
      </c>
      <c r="E32" s="25">
        <v>45689</v>
      </c>
      <c r="F32" s="6">
        <v>13277</v>
      </c>
      <c r="G32" s="5">
        <f>F32+F33+F34</f>
        <v>32741</v>
      </c>
    </row>
    <row r="33" ht="15.75" spans="3:7">
      <c r="C33" s="19"/>
      <c r="D33" s="12" t="s">
        <v>29</v>
      </c>
      <c r="E33" s="6"/>
      <c r="F33" s="6">
        <v>5537</v>
      </c>
      <c r="G33" s="5"/>
    </row>
    <row r="34" ht="15.75" spans="3:7">
      <c r="C34" s="19"/>
      <c r="D34" s="12" t="s">
        <v>30</v>
      </c>
      <c r="E34" s="6"/>
      <c r="F34" s="6">
        <v>13927</v>
      </c>
      <c r="G34" s="5"/>
    </row>
    <row r="35" ht="15.75" spans="3:7">
      <c r="C35" s="19"/>
      <c r="D35" s="12" t="s">
        <v>28</v>
      </c>
      <c r="E35" s="25">
        <v>45717</v>
      </c>
      <c r="F35" s="6">
        <v>11693</v>
      </c>
      <c r="G35" s="5">
        <f>F35+F36+F37</f>
        <v>29425</v>
      </c>
    </row>
    <row r="36" ht="15.75" spans="3:7">
      <c r="C36" s="19"/>
      <c r="D36" s="12" t="s">
        <v>29</v>
      </c>
      <c r="E36" s="6"/>
      <c r="F36" s="21">
        <v>5066</v>
      </c>
      <c r="G36" s="5"/>
    </row>
    <row r="37" ht="15.75" spans="3:7">
      <c r="C37" s="19"/>
      <c r="D37" s="12" t="s">
        <v>30</v>
      </c>
      <c r="E37" s="6"/>
      <c r="F37" s="6">
        <v>12666</v>
      </c>
      <c r="G37" s="5"/>
    </row>
    <row r="38" ht="15.75" spans="3:7">
      <c r="C38" s="19"/>
      <c r="D38" s="12" t="s">
        <v>28</v>
      </c>
      <c r="E38" s="25">
        <v>45748</v>
      </c>
      <c r="F38" s="6">
        <v>8331</v>
      </c>
      <c r="G38" s="5">
        <f>F38+F39+F40</f>
        <v>29488</v>
      </c>
    </row>
    <row r="39" ht="15.75" spans="3:7">
      <c r="C39" s="19"/>
      <c r="D39" s="12" t="s">
        <v>29</v>
      </c>
      <c r="E39" s="6"/>
      <c r="F39" s="21">
        <v>7050</v>
      </c>
      <c r="G39" s="5"/>
    </row>
    <row r="40" ht="15.75" spans="3:7">
      <c r="C40" s="19"/>
      <c r="D40" s="12" t="s">
        <v>30</v>
      </c>
      <c r="E40" s="6"/>
      <c r="F40" s="6">
        <v>14107</v>
      </c>
      <c r="G40" s="5"/>
    </row>
    <row r="41" ht="15.75" spans="3:7">
      <c r="C41" s="19"/>
      <c r="D41" s="12" t="s">
        <v>28</v>
      </c>
      <c r="E41" s="26">
        <v>45778</v>
      </c>
      <c r="F41" s="6">
        <v>6050</v>
      </c>
      <c r="G41" s="5">
        <f>F41+F42+F43</f>
        <v>26263</v>
      </c>
    </row>
    <row r="42" ht="15.75" spans="3:7">
      <c r="C42" s="19"/>
      <c r="D42" s="12" t="s">
        <v>29</v>
      </c>
      <c r="E42" s="19"/>
      <c r="F42" s="21">
        <v>6495</v>
      </c>
      <c r="G42" s="5"/>
    </row>
    <row r="43" ht="15.75" spans="3:7">
      <c r="C43" s="19"/>
      <c r="D43" s="12" t="s">
        <v>30</v>
      </c>
      <c r="E43" s="20"/>
      <c r="F43" s="6">
        <v>13718</v>
      </c>
      <c r="G43" s="5"/>
    </row>
    <row r="44" ht="15.75" spans="3:7">
      <c r="C44" s="19"/>
      <c r="D44" s="12" t="s">
        <v>28</v>
      </c>
      <c r="E44" s="25">
        <v>45809</v>
      </c>
      <c r="F44" s="6">
        <v>6747</v>
      </c>
      <c r="G44" s="5">
        <f>F44+F45+F46</f>
        <v>27546</v>
      </c>
    </row>
    <row r="45" ht="15.75" spans="3:7">
      <c r="C45" s="19"/>
      <c r="D45" s="12" t="s">
        <v>29</v>
      </c>
      <c r="E45" s="6"/>
      <c r="F45" s="21">
        <v>6576</v>
      </c>
      <c r="G45" s="5"/>
    </row>
    <row r="46" ht="15.75" spans="3:7">
      <c r="C46" s="19"/>
      <c r="D46" s="12" t="s">
        <v>30</v>
      </c>
      <c r="E46" s="6"/>
      <c r="F46" s="6">
        <v>14223</v>
      </c>
      <c r="G46" s="5"/>
    </row>
    <row r="47" ht="15.75" spans="3:7">
      <c r="C47" s="19"/>
      <c r="D47" s="12" t="s">
        <v>28</v>
      </c>
      <c r="E47" s="26">
        <v>45839</v>
      </c>
      <c r="F47" s="6">
        <v>8877</v>
      </c>
      <c r="G47" s="5">
        <f>F47+F48+F49</f>
        <v>30018</v>
      </c>
    </row>
    <row r="48" ht="15.75" spans="3:7">
      <c r="C48" s="19"/>
      <c r="D48" s="12" t="s">
        <v>29</v>
      </c>
      <c r="E48" s="19"/>
      <c r="F48" s="21">
        <v>6435</v>
      </c>
      <c r="G48" s="5"/>
    </row>
    <row r="49" ht="15.75" spans="3:7">
      <c r="C49" s="19"/>
      <c r="D49" s="12" t="s">
        <v>30</v>
      </c>
      <c r="E49" s="20"/>
      <c r="F49" s="6">
        <v>14706</v>
      </c>
      <c r="G49" s="5"/>
    </row>
    <row r="50" ht="15.75" spans="3:7">
      <c r="C50" s="19"/>
      <c r="D50" s="12" t="s">
        <v>28</v>
      </c>
      <c r="E50" s="26">
        <v>45870</v>
      </c>
      <c r="F50" s="6">
        <v>13178</v>
      </c>
      <c r="G50" s="5">
        <f>F50+F51+F52</f>
        <v>35257</v>
      </c>
    </row>
    <row r="51" ht="15.75" spans="3:7">
      <c r="C51" s="19"/>
      <c r="D51" s="12" t="s">
        <v>29</v>
      </c>
      <c r="E51" s="19"/>
      <c r="F51" s="21">
        <v>6657</v>
      </c>
      <c r="G51" s="5"/>
    </row>
    <row r="52" ht="15.75" spans="3:7">
      <c r="C52" s="19"/>
      <c r="D52" s="12" t="s">
        <v>30</v>
      </c>
      <c r="E52" s="20"/>
      <c r="F52" s="6">
        <v>15422</v>
      </c>
      <c r="G52" s="5"/>
    </row>
    <row r="53" ht="15.75" spans="3:7">
      <c r="C53" s="19"/>
      <c r="D53" s="12" t="s">
        <v>28</v>
      </c>
      <c r="E53" s="26">
        <v>45901</v>
      </c>
      <c r="F53" s="6">
        <v>13302</v>
      </c>
      <c r="G53" s="5">
        <f>F53+F54+F55</f>
        <v>34583</v>
      </c>
    </row>
    <row r="54" ht="15.75" spans="3:7">
      <c r="C54" s="19"/>
      <c r="D54" s="12" t="s">
        <v>29</v>
      </c>
      <c r="E54" s="19"/>
      <c r="F54" s="6">
        <v>6377</v>
      </c>
      <c r="G54" s="5"/>
    </row>
    <row r="55" ht="15.75" spans="3:7">
      <c r="C55" s="20"/>
      <c r="D55" s="12" t="s">
        <v>30</v>
      </c>
      <c r="E55" s="20"/>
      <c r="F55" s="6">
        <v>14904</v>
      </c>
      <c r="G55" s="5"/>
    </row>
    <row r="56" ht="15.75" spans="3:7">
      <c r="C56" s="18" t="s">
        <v>31</v>
      </c>
      <c r="D56" s="14" t="s">
        <v>32</v>
      </c>
      <c r="E56" s="6" t="s">
        <v>33</v>
      </c>
      <c r="F56" s="6">
        <v>11178.47</v>
      </c>
      <c r="G56" s="5">
        <f t="shared" ref="G56:G61" si="0">F56</f>
        <v>11178.47</v>
      </c>
    </row>
    <row r="57" ht="15.75" spans="3:7">
      <c r="C57" s="19"/>
      <c r="D57" s="14" t="s">
        <v>32</v>
      </c>
      <c r="E57" s="6" t="s">
        <v>34</v>
      </c>
      <c r="F57" s="6">
        <v>13423.31</v>
      </c>
      <c r="G57" s="5">
        <f t="shared" si="0"/>
        <v>13423.31</v>
      </c>
    </row>
    <row r="58" ht="15.75" spans="3:7">
      <c r="C58" s="19"/>
      <c r="D58" s="14" t="s">
        <v>32</v>
      </c>
      <c r="E58" s="6" t="s">
        <v>35</v>
      </c>
      <c r="F58" s="13">
        <v>1845.75</v>
      </c>
      <c r="G58" s="5">
        <f t="shared" si="0"/>
        <v>1845.75</v>
      </c>
    </row>
    <row r="59" ht="15.75" spans="3:7">
      <c r="C59" s="19"/>
      <c r="D59" s="14" t="s">
        <v>32</v>
      </c>
      <c r="E59" s="6" t="s">
        <v>36</v>
      </c>
      <c r="F59" s="6">
        <v>10097.09</v>
      </c>
      <c r="G59" s="5">
        <f t="shared" si="0"/>
        <v>10097.09</v>
      </c>
    </row>
    <row r="60" ht="15.75" spans="3:7">
      <c r="C60" s="19"/>
      <c r="D60" s="14" t="s">
        <v>32</v>
      </c>
      <c r="E60" s="6" t="s">
        <v>37</v>
      </c>
      <c r="F60" s="6">
        <v>15982.16</v>
      </c>
      <c r="G60" s="5">
        <f t="shared" si="0"/>
        <v>15982.16</v>
      </c>
    </row>
    <row r="61" ht="15.75" spans="3:7">
      <c r="C61" s="20"/>
      <c r="D61" s="14" t="s">
        <v>38</v>
      </c>
      <c r="E61" s="6" t="s">
        <v>39</v>
      </c>
      <c r="F61" s="27">
        <v>240.1</v>
      </c>
      <c r="G61" s="5">
        <f t="shared" si="0"/>
        <v>240.1</v>
      </c>
    </row>
    <row r="62" ht="15.75" spans="3:7">
      <c r="C62" s="28" t="s">
        <v>40</v>
      </c>
      <c r="D62" s="29" t="s">
        <v>41</v>
      </c>
      <c r="E62" s="30"/>
      <c r="F62" s="31">
        <f>F31+F34+F37+F40+F43+F46+F49+F52+F55</f>
        <v>127886</v>
      </c>
      <c r="G62" s="32"/>
    </row>
    <row r="63" ht="15.75" spans="3:7">
      <c r="C63" s="28"/>
      <c r="D63" s="29" t="s">
        <v>42</v>
      </c>
      <c r="E63" s="30"/>
      <c r="F63" s="31">
        <f>F30+F33+F36+F39+F42+F45+F48+F51+F54</f>
        <v>57953</v>
      </c>
      <c r="G63" s="33"/>
    </row>
    <row r="64" ht="15.75" spans="3:7">
      <c r="C64" s="28"/>
      <c r="D64" s="29" t="s">
        <v>43</v>
      </c>
      <c r="E64" s="30"/>
      <c r="F64" s="31">
        <f>F29+F32+F35+F38+F41+F44+F47+F50+F53</f>
        <v>93754</v>
      </c>
      <c r="G64" s="33"/>
    </row>
    <row r="65" ht="15.75" spans="3:7">
      <c r="C65" s="34"/>
      <c r="D65" s="29" t="s">
        <v>44</v>
      </c>
      <c r="E65" s="30"/>
      <c r="F65" s="31">
        <f>F62+F63+F64</f>
        <v>279593</v>
      </c>
      <c r="G65" s="33"/>
    </row>
    <row r="66" ht="15.75" spans="3:7">
      <c r="C66" s="34" t="s">
        <v>45</v>
      </c>
      <c r="D66" s="29" t="s">
        <v>46</v>
      </c>
      <c r="E66" s="30"/>
      <c r="F66" s="31">
        <f>SUM(G56:G61)</f>
        <v>52766.88</v>
      </c>
      <c r="G66" s="33"/>
    </row>
    <row r="67" ht="15.75" spans="3:7">
      <c r="C67" s="35" t="s">
        <v>47</v>
      </c>
      <c r="D67" s="29" t="s">
        <v>48</v>
      </c>
      <c r="E67" s="30"/>
      <c r="F67" s="35">
        <f>F64+F66</f>
        <v>146520.88</v>
      </c>
      <c r="G67" s="32"/>
    </row>
    <row r="68" ht="15.75" spans="3:7">
      <c r="C68" s="36" t="s">
        <v>49</v>
      </c>
      <c r="D68" s="37" t="s">
        <v>50</v>
      </c>
      <c r="E68" s="38"/>
      <c r="F68" s="39"/>
      <c r="G68" s="40">
        <f>F65+F66</f>
        <v>332359.88</v>
      </c>
    </row>
    <row r="69" ht="15.75" spans="3:7">
      <c r="C69" s="18" t="s">
        <v>51</v>
      </c>
      <c r="D69" s="6"/>
      <c r="E69" s="25">
        <v>45658</v>
      </c>
      <c r="F69" s="6">
        <v>222.6</v>
      </c>
      <c r="G69" s="5">
        <f t="shared" ref="G69:G77" si="1">F69</f>
        <v>222.6</v>
      </c>
    </row>
    <row r="70" ht="15.75" spans="3:7">
      <c r="C70" s="19"/>
      <c r="D70" s="5"/>
      <c r="E70" s="25">
        <v>45689</v>
      </c>
      <c r="F70" s="5">
        <v>108.59</v>
      </c>
      <c r="G70" s="5">
        <f t="shared" si="1"/>
        <v>108.59</v>
      </c>
    </row>
    <row r="71" ht="15.75" spans="3:7">
      <c r="C71" s="19"/>
      <c r="D71" s="5"/>
      <c r="E71" s="25">
        <v>45717</v>
      </c>
      <c r="F71" s="5">
        <v>492.68</v>
      </c>
      <c r="G71" s="5">
        <f t="shared" si="1"/>
        <v>492.68</v>
      </c>
    </row>
    <row r="72" ht="15.75" spans="3:7">
      <c r="C72" s="19"/>
      <c r="D72" s="5"/>
      <c r="E72" s="25">
        <v>45748</v>
      </c>
      <c r="F72" s="5">
        <v>465.6</v>
      </c>
      <c r="G72" s="5">
        <f t="shared" si="1"/>
        <v>465.6</v>
      </c>
    </row>
    <row r="73" ht="15.75" spans="3:7">
      <c r="C73" s="19"/>
      <c r="D73" s="5"/>
      <c r="E73" s="25">
        <v>45778</v>
      </c>
      <c r="F73" s="5">
        <v>392.13</v>
      </c>
      <c r="G73" s="5">
        <f t="shared" si="1"/>
        <v>392.13</v>
      </c>
    </row>
    <row r="74" ht="15.75" spans="3:7">
      <c r="C74" s="19"/>
      <c r="D74" s="5"/>
      <c r="E74" s="25">
        <v>45809</v>
      </c>
      <c r="F74" s="5">
        <v>1452.9</v>
      </c>
      <c r="G74" s="5">
        <f t="shared" si="1"/>
        <v>1452.9</v>
      </c>
    </row>
    <row r="75" ht="15.75" spans="3:7">
      <c r="C75" s="19"/>
      <c r="D75" s="5"/>
      <c r="E75" s="25">
        <v>45839</v>
      </c>
      <c r="F75" s="5">
        <v>1289.34</v>
      </c>
      <c r="G75" s="5">
        <f t="shared" si="1"/>
        <v>1289.34</v>
      </c>
    </row>
    <row r="76" ht="15.75" spans="3:7">
      <c r="C76" s="19"/>
      <c r="D76" s="5"/>
      <c r="E76" s="25">
        <v>45870</v>
      </c>
      <c r="F76" s="5">
        <v>560.46</v>
      </c>
      <c r="G76" s="5">
        <f t="shared" si="1"/>
        <v>560.46</v>
      </c>
    </row>
    <row r="77" ht="15.75" spans="3:7">
      <c r="C77" s="20"/>
      <c r="D77" s="5"/>
      <c r="E77" s="25">
        <v>45901</v>
      </c>
      <c r="F77" s="5">
        <v>533.27</v>
      </c>
      <c r="G77" s="5">
        <f t="shared" si="1"/>
        <v>533.27</v>
      </c>
    </row>
    <row r="78" ht="21" customHeight="1" spans="3:7">
      <c r="C78" s="36" t="s">
        <v>52</v>
      </c>
      <c r="D78" s="37" t="s">
        <v>51</v>
      </c>
      <c r="E78" s="38"/>
      <c r="F78" s="39"/>
      <c r="G78" s="40">
        <f>G69+G70+G71+G72+G73+G74+G75+G76+G77</f>
        <v>5517.57</v>
      </c>
    </row>
    <row r="79" ht="15.75" spans="3:7">
      <c r="C79" s="18" t="s">
        <v>53</v>
      </c>
      <c r="D79" s="14" t="s">
        <v>54</v>
      </c>
      <c r="E79" s="6">
        <v>2025.1</v>
      </c>
      <c r="F79" s="6">
        <v>2500</v>
      </c>
      <c r="G79" s="41">
        <f>SUM(F79:F88)</f>
        <v>154956.5</v>
      </c>
    </row>
    <row r="80" ht="15.75" spans="3:7">
      <c r="C80" s="19"/>
      <c r="D80" s="14" t="s">
        <v>55</v>
      </c>
      <c r="E80" s="6">
        <v>2025.1</v>
      </c>
      <c r="F80" s="6">
        <v>2500</v>
      </c>
      <c r="G80" s="42"/>
    </row>
    <row r="81" ht="15.75" spans="3:7">
      <c r="C81" s="19"/>
      <c r="D81" s="14" t="s">
        <v>56</v>
      </c>
      <c r="E81" s="6">
        <v>2025.1</v>
      </c>
      <c r="F81" s="6">
        <v>2000</v>
      </c>
      <c r="G81" s="42"/>
    </row>
    <row r="82" ht="15.75" spans="3:7">
      <c r="C82" s="19"/>
      <c r="D82" s="14" t="s">
        <v>57</v>
      </c>
      <c r="E82" s="6">
        <v>2025.1</v>
      </c>
      <c r="F82" s="6">
        <v>800</v>
      </c>
      <c r="G82" s="42"/>
    </row>
    <row r="83" ht="15.75" spans="3:7">
      <c r="C83" s="19"/>
      <c r="D83" s="14" t="s">
        <v>58</v>
      </c>
      <c r="E83" s="6">
        <v>2025.1</v>
      </c>
      <c r="F83" s="6">
        <v>2725</v>
      </c>
      <c r="G83" s="42"/>
    </row>
    <row r="84" ht="15.75" spans="3:7">
      <c r="C84" s="19"/>
      <c r="D84" s="14" t="s">
        <v>59</v>
      </c>
      <c r="E84" s="6">
        <v>2025.1</v>
      </c>
      <c r="F84" s="6">
        <v>29197</v>
      </c>
      <c r="G84" s="42"/>
    </row>
    <row r="85" ht="15.75" spans="3:7">
      <c r="C85" s="19"/>
      <c r="D85" s="14" t="s">
        <v>60</v>
      </c>
      <c r="E85" s="6">
        <v>2025.1</v>
      </c>
      <c r="F85" s="6">
        <v>2271.5</v>
      </c>
      <c r="G85" s="42"/>
    </row>
    <row r="86" ht="15.75" spans="3:7">
      <c r="C86" s="19"/>
      <c r="D86" s="14" t="s">
        <v>61</v>
      </c>
      <c r="E86" s="6">
        <v>2025.1</v>
      </c>
      <c r="F86" s="6">
        <v>67177.35</v>
      </c>
      <c r="G86" s="42"/>
    </row>
    <row r="87" ht="15.75" spans="3:7">
      <c r="C87" s="19"/>
      <c r="D87" s="14" t="s">
        <v>61</v>
      </c>
      <c r="E87" s="6">
        <v>2025.1</v>
      </c>
      <c r="F87" s="6">
        <f>70713-67177.35</f>
        <v>3535.64999999999</v>
      </c>
      <c r="G87" s="42"/>
    </row>
    <row r="88" ht="15.75" spans="3:7">
      <c r="C88" s="19"/>
      <c r="D88" s="14" t="s">
        <v>62</v>
      </c>
      <c r="E88" s="6" t="s">
        <v>63</v>
      </c>
      <c r="F88" s="6">
        <v>42250</v>
      </c>
      <c r="G88" s="43"/>
    </row>
    <row r="89" ht="15.75" spans="3:7">
      <c r="C89" s="19"/>
      <c r="D89" s="14" t="s">
        <v>64</v>
      </c>
      <c r="E89" s="6" t="s">
        <v>65</v>
      </c>
      <c r="F89" s="6">
        <v>14590</v>
      </c>
      <c r="G89" s="42">
        <f>F89+F90</f>
        <v>16390</v>
      </c>
    </row>
    <row r="90" ht="15.75" spans="3:7">
      <c r="C90" s="19"/>
      <c r="D90" s="14" t="s">
        <v>66</v>
      </c>
      <c r="E90" s="6" t="s">
        <v>65</v>
      </c>
      <c r="F90" s="6">
        <v>1800</v>
      </c>
      <c r="G90" s="43"/>
    </row>
    <row r="91" ht="15.75" spans="3:7">
      <c r="C91" s="19"/>
      <c r="D91" s="14" t="s">
        <v>67</v>
      </c>
      <c r="E91" s="44" t="s">
        <v>68</v>
      </c>
      <c r="F91" s="6">
        <v>101400</v>
      </c>
      <c r="G91" s="42">
        <f>F91+F92</f>
        <v>101858</v>
      </c>
    </row>
    <row r="92" ht="15.75" spans="3:7">
      <c r="C92" s="20"/>
      <c r="D92" s="45" t="s">
        <v>69</v>
      </c>
      <c r="E92" s="1">
        <v>2025.9</v>
      </c>
      <c r="F92" s="21">
        <v>458</v>
      </c>
      <c r="G92" s="43"/>
    </row>
    <row r="93" ht="15.75" spans="3:7">
      <c r="C93" s="46" t="s">
        <v>70</v>
      </c>
      <c r="D93" s="46" t="s">
        <v>71</v>
      </c>
      <c r="E93" s="46"/>
      <c r="F93" s="46"/>
      <c r="G93" s="46">
        <f>G79+G89+G91</f>
        <v>273204.5</v>
      </c>
    </row>
    <row r="94" spans="3:7">
      <c r="C94" s="47"/>
      <c r="D94" s="47"/>
      <c r="E94" s="47"/>
      <c r="F94" s="47"/>
      <c r="G94" s="47"/>
    </row>
    <row r="95" ht="27" customHeight="1" spans="3:7">
      <c r="C95" s="48" t="s">
        <v>72</v>
      </c>
      <c r="D95" s="48"/>
      <c r="E95" s="48"/>
      <c r="F95" s="48"/>
      <c r="G95" s="48"/>
    </row>
    <row r="96" ht="15.75" spans="3:7">
      <c r="C96" s="49"/>
      <c r="D96" s="48" t="s">
        <v>6</v>
      </c>
      <c r="E96" s="48" t="s">
        <v>17</v>
      </c>
      <c r="F96" s="48" t="s">
        <v>73</v>
      </c>
      <c r="G96" s="48" t="s">
        <v>74</v>
      </c>
    </row>
    <row r="97" ht="15.75" spans="3:7">
      <c r="C97" s="48" t="s">
        <v>75</v>
      </c>
      <c r="D97" s="48">
        <v>53594.62</v>
      </c>
      <c r="E97" s="48">
        <v>218695.74</v>
      </c>
      <c r="F97" s="48">
        <f t="shared" ref="F97:F100" si="2">D97+E97</f>
        <v>272290.36</v>
      </c>
      <c r="G97" s="48"/>
    </row>
    <row r="98" ht="15.75" spans="3:7">
      <c r="C98" s="48" t="s">
        <v>76</v>
      </c>
      <c r="D98" s="48">
        <f>G4</f>
        <v>183878.75</v>
      </c>
      <c r="E98" s="48">
        <f>G14</f>
        <v>448304</v>
      </c>
      <c r="F98" s="48">
        <f t="shared" si="2"/>
        <v>632182.75</v>
      </c>
      <c r="G98" s="48"/>
    </row>
    <row r="99" ht="15.75" spans="3:7">
      <c r="C99" s="48" t="s">
        <v>77</v>
      </c>
      <c r="D99" s="48">
        <f>F67</f>
        <v>146520.88</v>
      </c>
      <c r="E99" s="48">
        <f>F62+G93</f>
        <v>401090.5</v>
      </c>
      <c r="F99" s="48">
        <f t="shared" si="2"/>
        <v>547611.38</v>
      </c>
      <c r="G99" s="48"/>
    </row>
    <row r="100" ht="15.75" spans="3:7">
      <c r="C100" s="48" t="s">
        <v>51</v>
      </c>
      <c r="D100" s="48">
        <v>1633.17</v>
      </c>
      <c r="E100" s="48">
        <v>3884.4</v>
      </c>
      <c r="F100" s="48">
        <f t="shared" si="2"/>
        <v>5517.57</v>
      </c>
      <c r="G100" s="48"/>
    </row>
    <row r="101" ht="15.75" spans="3:7">
      <c r="C101" s="48" t="s">
        <v>78</v>
      </c>
      <c r="D101" s="48">
        <f>D97+D98-D99-D100</f>
        <v>89319.32</v>
      </c>
      <c r="E101" s="48">
        <f>E97+E98-E99-E100</f>
        <v>262024.84</v>
      </c>
      <c r="F101" s="48">
        <f t="shared" ref="D101:F101" si="3">F97+F98-F99-F100</f>
        <v>351344.16</v>
      </c>
      <c r="G101" s="48"/>
    </row>
    <row r="104" ht="15.75" spans="3:7">
      <c r="C104" s="50" t="s">
        <v>79</v>
      </c>
      <c r="D104" s="51"/>
      <c r="E104" s="51"/>
      <c r="F104" s="51"/>
      <c r="G104" s="52"/>
    </row>
    <row r="105" ht="135" spans="3:7">
      <c r="C105" s="3" t="s">
        <v>80</v>
      </c>
      <c r="D105" s="3">
        <v>190230.82</v>
      </c>
      <c r="E105" s="3">
        <v>244557.79</v>
      </c>
      <c r="F105" s="3" t="str">
        <f>"占用公共收益合计"&amp;D105+E105</f>
        <v>占用公共收益合计434788.61</v>
      </c>
      <c r="G105" s="53" t="s">
        <v>81</v>
      </c>
    </row>
    <row r="106" spans="3:7">
      <c r="C106" s="54" t="s">
        <v>82</v>
      </c>
      <c r="D106" s="55"/>
      <c r="E106" s="55"/>
      <c r="F106" s="55"/>
      <c r="G106" s="56"/>
    </row>
    <row r="107" ht="31" customHeight="1" spans="3:7">
      <c r="C107" s="57"/>
      <c r="D107" s="58"/>
      <c r="E107" s="58"/>
      <c r="F107" s="58"/>
      <c r="G107" s="59"/>
    </row>
  </sheetData>
  <mergeCells count="46">
    <mergeCell ref="C1:G1"/>
    <mergeCell ref="C2:G2"/>
    <mergeCell ref="C27:G27"/>
    <mergeCell ref="D62:E62"/>
    <mergeCell ref="D63:E63"/>
    <mergeCell ref="D64:E64"/>
    <mergeCell ref="D65:E65"/>
    <mergeCell ref="D66:E66"/>
    <mergeCell ref="D67:E67"/>
    <mergeCell ref="D68:F68"/>
    <mergeCell ref="D78:F78"/>
    <mergeCell ref="D93:F93"/>
    <mergeCell ref="C95:G95"/>
    <mergeCell ref="C104:G104"/>
    <mergeCell ref="C4:C13"/>
    <mergeCell ref="C14:C24"/>
    <mergeCell ref="C29:C55"/>
    <mergeCell ref="C56:C61"/>
    <mergeCell ref="C62:C65"/>
    <mergeCell ref="C69:C77"/>
    <mergeCell ref="C79:C92"/>
    <mergeCell ref="E29:E31"/>
    <mergeCell ref="E32:E34"/>
    <mergeCell ref="E35:E37"/>
    <mergeCell ref="E38:E40"/>
    <mergeCell ref="E41:E43"/>
    <mergeCell ref="E44:E46"/>
    <mergeCell ref="E47:E49"/>
    <mergeCell ref="E50:E52"/>
    <mergeCell ref="E53:E55"/>
    <mergeCell ref="G4:G13"/>
    <mergeCell ref="G14:G24"/>
    <mergeCell ref="G29:G31"/>
    <mergeCell ref="G32:G34"/>
    <mergeCell ref="G35:G37"/>
    <mergeCell ref="G38:G40"/>
    <mergeCell ref="G41:G43"/>
    <mergeCell ref="G44:G46"/>
    <mergeCell ref="G47:G49"/>
    <mergeCell ref="G50:G52"/>
    <mergeCell ref="G53:G55"/>
    <mergeCell ref="G79:G88"/>
    <mergeCell ref="G89:G90"/>
    <mergeCell ref="G91:G92"/>
    <mergeCell ref="G96:G101"/>
    <mergeCell ref="C106:G107"/>
  </mergeCells>
  <printOptions gridLines="1"/>
  <pageMargins left="0.432638888888889" right="0.236111111111111" top="0.314583333333333" bottom="0.236111111111111" header="0.118055555555556" footer="0.0784722222222222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F25" sqref="F25"/>
    </sheetView>
  </sheetViews>
  <sheetFormatPr defaultColWidth="8.88495575221239" defaultRowHeight="13.5" outlineLevelCol="5"/>
  <cols>
    <col min="1" max="1" width="24.6637168141593" customWidth="1"/>
    <col min="2" max="2" width="24.8849557522124" customWidth="1"/>
    <col min="3" max="3" width="26.7787610619469" customWidth="1"/>
    <col min="4" max="4" width="23.2212389380531" customWidth="1"/>
    <col min="5" max="5" width="28.6637168141593" customWidth="1"/>
    <col min="6" max="6" width="41.787610619469" customWidth="1"/>
    <col min="7" max="7" width="15.3362831858407" style="1" customWidth="1"/>
  </cols>
  <sheetData>
    <row r="1" ht="17.6" spans="1:6">
      <c r="A1" s="2" t="s">
        <v>83</v>
      </c>
      <c r="B1" s="2"/>
      <c r="C1" s="2"/>
      <c r="D1" s="2"/>
      <c r="E1" s="2"/>
      <c r="F1" s="2"/>
    </row>
    <row r="2" ht="15.75" spans="1:6">
      <c r="A2" s="3" t="s">
        <v>84</v>
      </c>
      <c r="B2" s="3"/>
      <c r="C2" s="4"/>
      <c r="D2" s="3"/>
      <c r="E2" s="3"/>
      <c r="F2" s="5" t="s">
        <v>85</v>
      </c>
    </row>
    <row r="3" ht="15.75" spans="1:6">
      <c r="A3" s="6" t="s">
        <v>2</v>
      </c>
      <c r="B3" s="6"/>
      <c r="C3" s="6" t="s">
        <v>3</v>
      </c>
      <c r="D3" s="6" t="s">
        <v>4</v>
      </c>
      <c r="E3" s="6" t="s">
        <v>5</v>
      </c>
      <c r="F3" s="7"/>
    </row>
    <row r="4" ht="15.75" spans="1:6">
      <c r="A4" s="6" t="s">
        <v>6</v>
      </c>
      <c r="B4" s="6"/>
      <c r="C4" s="6" t="s">
        <v>86</v>
      </c>
      <c r="D4" s="6">
        <v>13025</v>
      </c>
      <c r="E4" s="6">
        <f>SUM(D4:D7)</f>
        <v>109770</v>
      </c>
      <c r="F4" s="7"/>
    </row>
    <row r="5" ht="15.75" spans="1:6">
      <c r="A5" s="6"/>
      <c r="B5" s="6"/>
      <c r="C5" s="5" t="s">
        <v>87</v>
      </c>
      <c r="D5" s="5">
        <v>53525</v>
      </c>
      <c r="E5" s="6"/>
      <c r="F5" s="7"/>
    </row>
    <row r="6" ht="15.75" spans="1:6">
      <c r="A6" s="6"/>
      <c r="B6" s="6"/>
      <c r="C6" s="5" t="s">
        <v>88</v>
      </c>
      <c r="D6" s="5">
        <v>24165</v>
      </c>
      <c r="E6" s="6"/>
      <c r="F6" s="7"/>
    </row>
    <row r="7" ht="15.75" spans="1:6">
      <c r="A7" s="6"/>
      <c r="B7" s="6"/>
      <c r="C7" s="5" t="s">
        <v>89</v>
      </c>
      <c r="D7" s="5">
        <v>19055</v>
      </c>
      <c r="E7" s="6"/>
      <c r="F7" s="7"/>
    </row>
    <row r="8" ht="15.75" spans="1:6">
      <c r="A8" s="6" t="s">
        <v>17</v>
      </c>
      <c r="B8" s="6"/>
      <c r="C8" s="6" t="s">
        <v>86</v>
      </c>
      <c r="D8" s="6">
        <v>30104</v>
      </c>
      <c r="E8" s="6">
        <f>SUM(D8:D11)</f>
        <v>252573</v>
      </c>
      <c r="F8" s="7"/>
    </row>
    <row r="9" ht="15.75" spans="1:6">
      <c r="A9" s="6"/>
      <c r="B9" s="6"/>
      <c r="C9" s="5" t="s">
        <v>87</v>
      </c>
      <c r="D9" s="8">
        <v>127387</v>
      </c>
      <c r="E9" s="6"/>
      <c r="F9" s="7" t="s">
        <v>90</v>
      </c>
    </row>
    <row r="10" ht="15.75" spans="1:6">
      <c r="A10" s="6"/>
      <c r="B10" s="6"/>
      <c r="C10" s="5" t="s">
        <v>88</v>
      </c>
      <c r="D10" s="8">
        <v>54736</v>
      </c>
      <c r="E10" s="6"/>
      <c r="F10" s="7"/>
    </row>
    <row r="11" ht="15.75" spans="1:6">
      <c r="A11" s="6"/>
      <c r="B11" s="6"/>
      <c r="C11" s="5" t="s">
        <v>89</v>
      </c>
      <c r="D11" s="5">
        <v>40346</v>
      </c>
      <c r="E11" s="6"/>
      <c r="F11" s="7"/>
    </row>
    <row r="12" spans="1:6">
      <c r="A12" s="9" t="s">
        <v>91</v>
      </c>
      <c r="B12" s="10"/>
      <c r="C12" s="11"/>
      <c r="D12" s="10"/>
      <c r="E12" s="9">
        <f>SUM(E4:E11)</f>
        <v>362343</v>
      </c>
      <c r="F12" s="7"/>
    </row>
    <row r="13" ht="15.75" spans="1:6">
      <c r="A13" s="3" t="s">
        <v>92</v>
      </c>
      <c r="B13" s="3"/>
      <c r="C13" s="4"/>
      <c r="D13" s="3"/>
      <c r="E13" s="3"/>
      <c r="F13" s="7"/>
    </row>
    <row r="14" ht="15.75" spans="1:6">
      <c r="A14" s="6" t="s">
        <v>23</v>
      </c>
      <c r="B14" s="6"/>
      <c r="C14" s="6" t="s">
        <v>3</v>
      </c>
      <c r="D14" s="6" t="s">
        <v>25</v>
      </c>
      <c r="E14" s="5" t="s">
        <v>26</v>
      </c>
      <c r="F14" s="7"/>
    </row>
    <row r="15" ht="15.75" spans="1:6">
      <c r="A15" s="6" t="s">
        <v>27</v>
      </c>
      <c r="B15" s="12" t="s">
        <v>28</v>
      </c>
      <c r="C15" s="6">
        <v>2024.11</v>
      </c>
      <c r="D15" s="13">
        <v>7682</v>
      </c>
      <c r="E15" s="5">
        <f>SUM(D15:D17)</f>
        <v>29706</v>
      </c>
      <c r="F15" s="7"/>
    </row>
    <row r="16" ht="15.75" spans="1:6">
      <c r="A16" s="6"/>
      <c r="B16" s="12" t="s">
        <v>30</v>
      </c>
      <c r="C16" s="6"/>
      <c r="D16" s="13">
        <v>14427</v>
      </c>
      <c r="E16" s="5"/>
      <c r="F16" s="7"/>
    </row>
    <row r="17" ht="15.75" spans="1:6">
      <c r="A17" s="6"/>
      <c r="B17" s="12" t="s">
        <v>29</v>
      </c>
      <c r="C17" s="6"/>
      <c r="D17" s="13">
        <v>7597</v>
      </c>
      <c r="E17" s="5"/>
      <c r="F17" s="7"/>
    </row>
    <row r="18" ht="15.75" spans="1:6">
      <c r="A18" s="6"/>
      <c r="B18" s="12" t="s">
        <v>28</v>
      </c>
      <c r="C18" s="6">
        <v>2024.12</v>
      </c>
      <c r="D18" s="13">
        <v>12299</v>
      </c>
      <c r="E18" s="5">
        <f>SUM(D18:D20)</f>
        <v>34272</v>
      </c>
      <c r="F18" s="7"/>
    </row>
    <row r="19" ht="15.75" spans="1:6">
      <c r="A19" s="6"/>
      <c r="B19" s="12" t="s">
        <v>30</v>
      </c>
      <c r="C19" s="6"/>
      <c r="D19" s="13">
        <v>14213</v>
      </c>
      <c r="E19" s="5"/>
      <c r="F19" s="7"/>
    </row>
    <row r="20" ht="15.75" spans="1:6">
      <c r="A20" s="6"/>
      <c r="B20" s="12" t="s">
        <v>29</v>
      </c>
      <c r="C20" s="6"/>
      <c r="D20" s="13">
        <v>7760</v>
      </c>
      <c r="E20" s="5"/>
      <c r="F20" s="7"/>
    </row>
    <row r="21" ht="15.75" spans="1:6">
      <c r="A21" s="6" t="s">
        <v>31</v>
      </c>
      <c r="B21" s="14" t="s">
        <v>32</v>
      </c>
      <c r="C21" s="6" t="s">
        <v>93</v>
      </c>
      <c r="D21" s="13">
        <v>7015.07</v>
      </c>
      <c r="E21" s="5">
        <f t="shared" ref="E21:E25" si="0">D21</f>
        <v>7015.07</v>
      </c>
      <c r="F21" s="7"/>
    </row>
    <row r="22" ht="15.75" spans="1:6">
      <c r="A22" s="6"/>
      <c r="B22" s="14"/>
      <c r="C22" s="6" t="s">
        <v>94</v>
      </c>
      <c r="D22" s="13">
        <v>11546.16</v>
      </c>
      <c r="E22" s="5">
        <f t="shared" si="0"/>
        <v>11546.16</v>
      </c>
      <c r="F22" s="7"/>
    </row>
    <row r="23" ht="25" customHeight="1" spans="1:6">
      <c r="A23" s="3" t="s">
        <v>95</v>
      </c>
      <c r="B23" s="6"/>
      <c r="C23" s="6"/>
      <c r="D23" s="13"/>
      <c r="E23" s="9">
        <f>SUM(E15:E22)</f>
        <v>82539.23</v>
      </c>
      <c r="F23" s="7"/>
    </row>
    <row r="24" ht="15.75" spans="1:6">
      <c r="A24" s="6" t="s">
        <v>96</v>
      </c>
      <c r="B24" s="6"/>
      <c r="C24" s="6" t="s">
        <v>97</v>
      </c>
      <c r="D24" s="13">
        <v>2276.15</v>
      </c>
      <c r="E24" s="5">
        <f t="shared" si="0"/>
        <v>2276.15</v>
      </c>
      <c r="F24" s="7"/>
    </row>
    <row r="25" spans="1:6">
      <c r="A25" s="5" t="s">
        <v>98</v>
      </c>
      <c r="B25" s="5"/>
      <c r="C25" s="5" t="s">
        <v>97</v>
      </c>
      <c r="D25" s="15">
        <v>5237.26</v>
      </c>
      <c r="E25" s="5">
        <f t="shared" si="0"/>
        <v>5237.26</v>
      </c>
      <c r="F25" s="7"/>
    </row>
    <row r="26" spans="1:6">
      <c r="A26" s="9" t="s">
        <v>99</v>
      </c>
      <c r="B26" s="7"/>
      <c r="C26" s="16"/>
      <c r="D26" s="7"/>
      <c r="E26" s="9">
        <f>SUM(E24:E25)</f>
        <v>7513.41</v>
      </c>
      <c r="F26" s="7"/>
    </row>
    <row r="27" spans="1:6">
      <c r="A27" s="9" t="s">
        <v>100</v>
      </c>
      <c r="B27" s="10"/>
      <c r="C27" s="11"/>
      <c r="D27" s="10"/>
      <c r="E27" s="9">
        <f>E23+E26</f>
        <v>90052.64</v>
      </c>
      <c r="F27" s="7"/>
    </row>
    <row r="28" spans="1:6">
      <c r="A28" s="9"/>
      <c r="B28" s="10"/>
      <c r="C28" s="11"/>
      <c r="D28" s="10"/>
      <c r="E28" s="9"/>
      <c r="F28" s="7"/>
    </row>
    <row r="29" spans="1:6">
      <c r="A29" s="10"/>
      <c r="B29" s="10"/>
      <c r="C29" s="9" t="s">
        <v>6</v>
      </c>
      <c r="D29" s="9" t="s">
        <v>17</v>
      </c>
      <c r="E29" s="9" t="s">
        <v>73</v>
      </c>
      <c r="F29" s="7"/>
    </row>
    <row r="30" spans="1:6">
      <c r="A30" s="10" t="s">
        <v>76</v>
      </c>
      <c r="B30" s="10"/>
      <c r="C30" s="9">
        <f>SUM(D4:D7)</f>
        <v>109770</v>
      </c>
      <c r="D30" s="9">
        <f>SUM(D8:D11)</f>
        <v>252573</v>
      </c>
      <c r="E30" s="9">
        <f t="shared" ref="E30:E32" si="1">C30+D30</f>
        <v>362343</v>
      </c>
      <c r="F30" s="7"/>
    </row>
    <row r="31" spans="1:6">
      <c r="A31" s="11" t="s">
        <v>77</v>
      </c>
      <c r="B31" s="11"/>
      <c r="C31" s="9">
        <f>D15+D17+D18+D20+D21+D22+D24</f>
        <v>56175.38</v>
      </c>
      <c r="D31" s="9">
        <f>D16+D19+D25</f>
        <v>33877.26</v>
      </c>
      <c r="E31" s="9">
        <f t="shared" si="1"/>
        <v>90052.64</v>
      </c>
      <c r="F31" s="7"/>
    </row>
    <row r="32" spans="1:6">
      <c r="A32" s="10" t="s">
        <v>78</v>
      </c>
      <c r="B32" s="10"/>
      <c r="C32" s="9">
        <f>C30-C31</f>
        <v>53594.62</v>
      </c>
      <c r="D32" s="9">
        <f>D30-D31</f>
        <v>218695.74</v>
      </c>
      <c r="E32" s="9">
        <f t="shared" si="1"/>
        <v>272290.36</v>
      </c>
      <c r="F32" s="7"/>
    </row>
  </sheetData>
  <mergeCells count="14">
    <mergeCell ref="A1:F1"/>
    <mergeCell ref="A2:E2"/>
    <mergeCell ref="A13:E13"/>
    <mergeCell ref="A4:A7"/>
    <mergeCell ref="A8:A11"/>
    <mergeCell ref="A15:A20"/>
    <mergeCell ref="A21:A22"/>
    <mergeCell ref="B21:B22"/>
    <mergeCell ref="C15:C17"/>
    <mergeCell ref="C18:C20"/>
    <mergeCell ref="E4:E7"/>
    <mergeCell ref="E8:E11"/>
    <mergeCell ref="E15:E17"/>
    <mergeCell ref="E18:E20"/>
  </mergeCells>
  <pageMargins left="0.66875" right="0.75" top="0.314583333333333" bottom="0.354166666666667" header="0.196527777777778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截止25年10月</vt:lpstr>
      <vt:lpstr>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谷子</cp:lastModifiedBy>
  <dcterms:created xsi:type="dcterms:W3CDTF">2023-05-12T11:15:00Z</dcterms:created>
  <dcterms:modified xsi:type="dcterms:W3CDTF">2025-11-20T06:45:59Z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B76541A145EC48B890EB7E38F27F7DA3_13</vt:lpwstr>
  </property>
</Properties>
</file>